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TingTong\BC VẬN HÀNH\Ngày 15_09\"/>
    </mc:Choice>
  </mc:AlternateContent>
  <xr:revisionPtr revIDLastSave="0" documentId="13_ncr:1_{54D53811-60EE-428C-BD87-3762C93A62FD}" xr6:coauthVersionLast="47" xr6:coauthVersionMax="47" xr10:uidLastSave="{00000000-0000-0000-0000-000000000000}"/>
  <bookViews>
    <workbookView xWindow="-108" yWindow="-108" windowWidth="23256" windowHeight="12456" tabRatio="878" activeTab="1" xr2:uid="{00000000-000D-0000-FFFF-FFFF00000000}"/>
  </bookViews>
  <sheets>
    <sheet name="10. BCBTmaygiatsay" sheetId="25" r:id="rId1"/>
    <sheet name="01.Data CV" sheetId="1" r:id="rId2"/>
    <sheet name="02. DSNV" sheetId="2" r:id="rId3"/>
    <sheet name="03. Chia KV" sheetId="3" r:id="rId4"/>
    <sheet name="04. DATA BAOTRI" sheetId="32" r:id="rId5"/>
  </sheets>
  <definedNames>
    <definedName name="_xlnm._FilterDatabase" localSheetId="2" hidden="1">'02. DSNV'!$A$1:$L$130</definedName>
    <definedName name="_xlnm._FilterDatabase" localSheetId="3" hidden="1">'03. Chia KV'!$A$1:$N$92</definedName>
  </definedNames>
  <calcPr calcId="191029"/>
  <pivotCaches>
    <pivotCache cacheId="33" r:id="rId6"/>
    <pivotCache cacheId="49"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8" i="1" l="1"/>
  <c r="AF28" i="1" s="1"/>
  <c r="AE29" i="1"/>
  <c r="AF29" i="1" s="1"/>
  <c r="AE30" i="1"/>
  <c r="AF30" i="1" s="1"/>
  <c r="AE31" i="1"/>
  <c r="AF31" i="1" s="1"/>
  <c r="AE32" i="1"/>
  <c r="AF32" i="1" s="1"/>
  <c r="AE35" i="1"/>
  <c r="AF35" i="1" s="1"/>
  <c r="AE36" i="1"/>
  <c r="AF36" i="1" s="1"/>
  <c r="AE39" i="1"/>
  <c r="AF39" i="1" s="1"/>
  <c r="AE40" i="1"/>
  <c r="AF40" i="1" s="1"/>
  <c r="AE43" i="1"/>
  <c r="AF43" i="1" s="1"/>
  <c r="AE44" i="1"/>
  <c r="AF44" i="1" s="1"/>
  <c r="AE47" i="1"/>
  <c r="AF47" i="1" s="1"/>
  <c r="AE51" i="1"/>
  <c r="AF51" i="1" s="1"/>
  <c r="AE52" i="1"/>
  <c r="AF52" i="1" s="1"/>
  <c r="AE54" i="1"/>
  <c r="AF54" i="1" s="1"/>
  <c r="AE55" i="1"/>
  <c r="AF55" i="1" s="1"/>
  <c r="AE58" i="1"/>
  <c r="AF58" i="1" s="1"/>
  <c r="AE62" i="1"/>
  <c r="AF62" i="1" s="1"/>
  <c r="AE65" i="1"/>
  <c r="AF65" i="1" s="1"/>
  <c r="AE66" i="1"/>
  <c r="AF66" i="1" s="1"/>
  <c r="AE68" i="1"/>
  <c r="AF68" i="1" s="1"/>
  <c r="AE69" i="1"/>
  <c r="AF69" i="1" s="1"/>
  <c r="AE70" i="1"/>
  <c r="AF70" i="1" s="1"/>
  <c r="AE72" i="1"/>
  <c r="AF72" i="1" s="1"/>
  <c r="AE73" i="1"/>
  <c r="AF73" i="1" s="1"/>
  <c r="AE74" i="1"/>
  <c r="AF74" i="1" s="1"/>
  <c r="AE75" i="1"/>
  <c r="AF75" i="1" s="1"/>
  <c r="AE76" i="1"/>
  <c r="AF76" i="1" s="1"/>
  <c r="AE77" i="1"/>
  <c r="AF77" i="1" s="1"/>
  <c r="AE78" i="1"/>
  <c r="AF78" i="1" s="1"/>
  <c r="AE81" i="1"/>
  <c r="AF81" i="1" s="1"/>
  <c r="AE82" i="1"/>
  <c r="AF82" i="1" s="1"/>
  <c r="AE84" i="1"/>
  <c r="AF84" i="1" s="1"/>
  <c r="AE87" i="1"/>
  <c r="AF87" i="1" s="1"/>
  <c r="AE88" i="1"/>
  <c r="AF88" i="1" s="1"/>
  <c r="AE89" i="1"/>
  <c r="AF89" i="1" s="1"/>
  <c r="AE90" i="1"/>
  <c r="AF90" i="1" s="1"/>
  <c r="AE92" i="1"/>
  <c r="AF92" i="1" s="1"/>
  <c r="AE93" i="1"/>
  <c r="AF93" i="1" s="1"/>
  <c r="AE95" i="1"/>
  <c r="AF95" i="1" s="1"/>
  <c r="AE96" i="1"/>
  <c r="AF96" i="1" s="1"/>
  <c r="AE99" i="1"/>
  <c r="AF99" i="1" s="1"/>
  <c r="AE100" i="1"/>
  <c r="AF100" i="1" s="1"/>
  <c r="AE101" i="1"/>
  <c r="AF101" i="1" s="1"/>
  <c r="AE102" i="1"/>
  <c r="AF102" i="1" s="1"/>
  <c r="AE104" i="1"/>
  <c r="AF104" i="1" s="1"/>
  <c r="AE105" i="1"/>
  <c r="AF105" i="1" s="1"/>
  <c r="AE106" i="1"/>
  <c r="AF106" i="1" s="1"/>
  <c r="AE107" i="1"/>
  <c r="AF107" i="1" s="1"/>
  <c r="AE108" i="1"/>
  <c r="AF108" i="1" s="1"/>
  <c r="AE109" i="1"/>
  <c r="AF109" i="1" s="1"/>
  <c r="AE110" i="1"/>
  <c r="AF110" i="1" s="1"/>
  <c r="AE111" i="1"/>
  <c r="AF111" i="1" s="1"/>
  <c r="AE113" i="1"/>
  <c r="AF113" i="1" s="1"/>
  <c r="AE114" i="1"/>
  <c r="AF114" i="1" s="1"/>
  <c r="AC3" i="1"/>
  <c r="AC4" i="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B3" i="1"/>
  <c r="AB4"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A3"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Z3"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Y3"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I3" i="32"/>
  <c r="I4" i="32"/>
  <c r="I5" i="32"/>
  <c r="I6" i="32"/>
  <c r="I7" i="32"/>
  <c r="I8" i="32"/>
  <c r="I9" i="32"/>
  <c r="I10" i="32"/>
  <c r="I11" i="32"/>
  <c r="I12" i="32"/>
  <c r="I13" i="32"/>
  <c r="I15" i="32"/>
  <c r="I16" i="32"/>
  <c r="I17" i="32"/>
  <c r="I18" i="32"/>
  <c r="I19" i="32"/>
  <c r="I20" i="32"/>
  <c r="I21" i="32"/>
  <c r="I22" i="32"/>
  <c r="I23" i="32"/>
  <c r="I24" i="32"/>
  <c r="I25" i="32"/>
  <c r="I26" i="32"/>
  <c r="I27" i="32"/>
  <c r="I28" i="32"/>
  <c r="I29" i="32"/>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62" i="32"/>
  <c r="I63" i="32"/>
  <c r="AD3" i="1"/>
  <c r="AD4" i="1"/>
  <c r="AD6" i="1"/>
  <c r="AD7" i="1"/>
  <c r="AD8" i="1"/>
  <c r="AD9"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9" i="1"/>
  <c r="AD50" i="1"/>
  <c r="AD51" i="1"/>
  <c r="AD52" i="1"/>
  <c r="AD53" i="1"/>
  <c r="AD54" i="1"/>
  <c r="AD55" i="1"/>
  <c r="AD56" i="1"/>
  <c r="AD57" i="1"/>
  <c r="AD58" i="1"/>
  <c r="AD60" i="1"/>
  <c r="AD61" i="1"/>
  <c r="AD62" i="1"/>
  <c r="AD64" i="1"/>
  <c r="AD65" i="1"/>
  <c r="AD66" i="1"/>
  <c r="AD67" i="1"/>
  <c r="AD68" i="1"/>
  <c r="AD69" i="1"/>
  <c r="AD70" i="1"/>
  <c r="AD71" i="1"/>
  <c r="AD72" i="1"/>
  <c r="AD73" i="1"/>
  <c r="AD74" i="1"/>
  <c r="AD75" i="1"/>
  <c r="AD76" i="1"/>
  <c r="AD77" i="1"/>
  <c r="AD78" i="1"/>
  <c r="AD79" i="1"/>
  <c r="AD80" i="1"/>
  <c r="AD81" i="1"/>
  <c r="AD82" i="1"/>
  <c r="AD83" i="1"/>
  <c r="AD84" i="1"/>
  <c r="AD86" i="1"/>
  <c r="AD87" i="1"/>
  <c r="AD88" i="1"/>
  <c r="AD89" i="1"/>
  <c r="AD90" i="1"/>
  <c r="AD92" i="1"/>
  <c r="AD93" i="1"/>
  <c r="AD94" i="1"/>
  <c r="AD95" i="1"/>
  <c r="AD96" i="1"/>
  <c r="AD97" i="1"/>
  <c r="AD98" i="1"/>
  <c r="AD99" i="1"/>
  <c r="AD101" i="1"/>
  <c r="AD104" i="1"/>
  <c r="AD106" i="1"/>
  <c r="AD107" i="1"/>
  <c r="AD108" i="1"/>
  <c r="AD109" i="1"/>
  <c r="AD110" i="1"/>
  <c r="AD111" i="1"/>
  <c r="AD112" i="1"/>
  <c r="AD113" i="1"/>
  <c r="AD114" i="1"/>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G38" i="32"/>
  <c r="G39" i="32"/>
  <c r="G40" i="32"/>
  <c r="G41" i="32"/>
  <c r="G42" i="32"/>
  <c r="G43" i="32"/>
  <c r="G44" i="32"/>
  <c r="G45" i="32"/>
  <c r="G46" i="32"/>
  <c r="G47" i="32"/>
  <c r="G48" i="32"/>
  <c r="G49" i="32"/>
  <c r="G50" i="32"/>
  <c r="G51" i="32"/>
  <c r="G52" i="32"/>
  <c r="G53" i="32"/>
  <c r="G54" i="32"/>
  <c r="G55" i="32"/>
  <c r="G56" i="32"/>
  <c r="G57" i="32"/>
  <c r="G58" i="32"/>
  <c r="G59" i="32"/>
  <c r="G60" i="32"/>
  <c r="G61" i="32"/>
  <c r="G62" i="32"/>
  <c r="G63"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3" i="32"/>
  <c r="H4" i="32"/>
  <c r="H5" i="32"/>
  <c r="H6" i="32"/>
  <c r="H7" i="32"/>
  <c r="H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G3" i="32"/>
  <c r="G4" i="32"/>
  <c r="G5" i="32"/>
  <c r="G6" i="32"/>
  <c r="G7" i="32"/>
  <c r="G8" i="32"/>
  <c r="G9" i="32"/>
  <c r="G10" i="32"/>
  <c r="G11" i="32"/>
  <c r="G12" i="32"/>
  <c r="G13" i="32"/>
  <c r="G14" i="32"/>
  <c r="G15" i="32"/>
  <c r="G16" i="32"/>
  <c r="G17" i="32"/>
  <c r="G18" i="32"/>
  <c r="G19" i="32"/>
  <c r="G20" i="32"/>
  <c r="G21" i="32"/>
  <c r="G22" i="32"/>
  <c r="G23" i="32"/>
  <c r="G24" i="32"/>
  <c r="G25" i="32"/>
  <c r="G26" i="32"/>
  <c r="G27" i="32"/>
  <c r="G28" i="32"/>
  <c r="G29" i="32"/>
  <c r="G30" i="32"/>
  <c r="G31" i="32"/>
  <c r="G32" i="32"/>
  <c r="G33" i="32"/>
  <c r="G34" i="32"/>
  <c r="G35" i="32"/>
  <c r="G36" i="32"/>
  <c r="G37" i="32"/>
  <c r="F3" i="32"/>
  <c r="F4" i="32"/>
  <c r="F5" i="32"/>
  <c r="F6"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E3" i="32"/>
  <c r="E4" i="32"/>
  <c r="E5"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D3" i="32"/>
  <c r="D4" i="32"/>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A4" i="32"/>
  <c r="A5" i="32" s="1"/>
  <c r="A6" i="32" s="1"/>
  <c r="A7" i="32" s="1"/>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X3"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alcChain>
</file>

<file path=xl/sharedStrings.xml><?xml version="1.0" encoding="utf-8"?>
<sst xmlns="http://schemas.openxmlformats.org/spreadsheetml/2006/main" count="4680" uniqueCount="1162">
  <si>
    <t>DANH SÁCH CÔNG VIỆC</t>
  </si>
  <si>
    <t>STT</t>
  </si>
  <si>
    <t>Khu vực</t>
  </si>
  <si>
    <t>Tòa nhà</t>
  </si>
  <si>
    <t>Căn hộ</t>
  </si>
  <si>
    <t>Tiêu đề</t>
  </si>
  <si>
    <t>Nội dung</t>
  </si>
  <si>
    <t>Đính kèm</t>
  </si>
  <si>
    <t>Ngày tạo</t>
  </si>
  <si>
    <t>Hạn hoàn thành</t>
  </si>
  <si>
    <t>Người thực hiện</t>
  </si>
  <si>
    <t>Trạng thái</t>
  </si>
  <si>
    <t>Loại công việc</t>
  </si>
  <si>
    <t>Mức độ ưu tiên</t>
  </si>
  <si>
    <t>Thời gian hoàn thành</t>
  </si>
  <si>
    <t>Kết quả xử lý</t>
  </si>
  <si>
    <t>Phân loại hoàn thành</t>
  </si>
  <si>
    <t>Ảnh kết quả xử lý</t>
  </si>
  <si>
    <t>Quá hạn?</t>
  </si>
  <si>
    <t>Số giờ quá hạn</t>
  </si>
  <si>
    <t>Khách hàng đánh giá</t>
  </si>
  <si>
    <t>Khách hàng nhận xét</t>
  </si>
  <si>
    <t>Người tạo</t>
  </si>
  <si>
    <t>29-CT0160</t>
  </si>
  <si>
    <t>Mai Long Vũ</t>
  </si>
  <si>
    <t>Gấp</t>
  </si>
  <si>
    <t>Quá hạn</t>
  </si>
  <si>
    <t>Chưa đánh giá</t>
  </si>
  <si>
    <t>29-CT0131</t>
  </si>
  <si>
    <t>Đã nghiệm thu</t>
  </si>
  <si>
    <t>Bình thường</t>
  </si>
  <si>
    <t>Hài lòng</t>
  </si>
  <si>
    <t>Done</t>
  </si>
  <si>
    <t>29-CT0006</t>
  </si>
  <si>
    <t>29-CT0139</t>
  </si>
  <si>
    <t>Không</t>
  </si>
  <si>
    <t>null</t>
  </si>
  <si>
    <t>29-CT0080</t>
  </si>
  <si>
    <t>Nguyễn Ngọc Anh, Đào Mạnh Sơn</t>
  </si>
  <si>
    <t>Đã sử lý</t>
  </si>
  <si>
    <t>29-CT0121</t>
  </si>
  <si>
    <t>29-CT0052</t>
  </si>
  <si>
    <t>29-CT0155</t>
  </si>
  <si>
    <t>Nguyễn Ngọc Anh</t>
  </si>
  <si>
    <t>29-CT0039</t>
  </si>
  <si>
    <t>Đoàn Thị Hải Yến</t>
  </si>
  <si>
    <t>Nguyễn Ngọc Anh, Nguyễn Tuấn Anh</t>
  </si>
  <si>
    <t>Rất hài lòng</t>
  </si>
  <si>
    <t>29-CT0045</t>
  </si>
  <si>
    <t>Trần Bình Trọng</t>
  </si>
  <si>
    <t>29-CT0144</t>
  </si>
  <si>
    <t>29-CT0091</t>
  </si>
  <si>
    <t>Nguyễn Ngọc Anh, Nguyễn Quang Trinh</t>
  </si>
  <si>
    <t>Đã xl</t>
  </si>
  <si>
    <t>29-CT0149</t>
  </si>
  <si>
    <t>Bùi Xuân Toản</t>
  </si>
  <si>
    <t>29-CT0159</t>
  </si>
  <si>
    <t>29-CT0012</t>
  </si>
  <si>
    <t>Nguyễn Ngọc Anh, Hoàng Văn Phong</t>
  </si>
  <si>
    <t>Hoàn thành</t>
  </si>
  <si>
    <t>29-CT0059</t>
  </si>
  <si>
    <t>Lê Thị Thu Phương</t>
  </si>
  <si>
    <t>29-CT0113</t>
  </si>
  <si>
    <t>29-CT0127</t>
  </si>
  <si>
    <t>29-CT0156</t>
  </si>
  <si>
    <t>Phạm Quốc Bình</t>
  </si>
  <si>
    <t>29-CT0093</t>
  </si>
  <si>
    <t>29-CT0094</t>
  </si>
  <si>
    <t>29-CT0051</t>
  </si>
  <si>
    <t>29-CT0008</t>
  </si>
  <si>
    <t>.</t>
  </si>
  <si>
    <t>29-CT0099</t>
  </si>
  <si>
    <t>Thân Thanh Tùng</t>
  </si>
  <si>
    <t>29-CT0043</t>
  </si>
  <si>
    <t>29-CT0072</t>
  </si>
  <si>
    <t>29-CT0079</t>
  </si>
  <si>
    <t>Đã xl xong</t>
  </si>
  <si>
    <t>29-CT0065</t>
  </si>
  <si>
    <t>29-CT0007</t>
  </si>
  <si>
    <t>Nguyễn Đình Tâm</t>
  </si>
  <si>
    <t>29-CT0115</t>
  </si>
  <si>
    <t>Chờ nghiệm thu</t>
  </si>
  <si>
    <t>Đỗ Văn Sỹ</t>
  </si>
  <si>
    <t>29-CT0069</t>
  </si>
  <si>
    <t>29-CT0110</t>
  </si>
  <si>
    <t>Trần Công Tuyến</t>
  </si>
  <si>
    <t>29-CT0104</t>
  </si>
  <si>
    <t>29-CT0036</t>
  </si>
  <si>
    <t>29-CT0078</t>
  </si>
  <si>
    <t>29-CT0058</t>
  </si>
  <si>
    <t>Nguyễn Công Nghĩa</t>
  </si>
  <si>
    <t>Trương Thị Ngọc Bích</t>
  </si>
  <si>
    <t>29-CT0011</t>
  </si>
  <si>
    <t>Nguyễn Ngọc Anh, Lại Thanh Tùng</t>
  </si>
  <si>
    <t>Đào Huỳnh Đức</t>
  </si>
  <si>
    <t>29-CT0095</t>
  </si>
  <si>
    <t>29-CT0067</t>
  </si>
  <si>
    <t>Đỗ Đức Mạnh</t>
  </si>
  <si>
    <t>29-CT0119</t>
  </si>
  <si>
    <t>Hoàng Thúy Quỳnh</t>
  </si>
  <si>
    <t>29-CT0130</t>
  </si>
  <si>
    <t>Vũ Mạnh Việt</t>
  </si>
  <si>
    <t>29-CT0112</t>
  </si>
  <si>
    <t>Không đạt</t>
  </si>
  <si>
    <t>Không hài lòng</t>
  </si>
  <si>
    <t>29-CT0084</t>
  </si>
  <si>
    <t>Nguyễn Hải Huyền Trang</t>
  </si>
  <si>
    <t>29-CT0090</t>
  </si>
  <si>
    <t>29-CT0118</t>
  </si>
  <si>
    <t>Vũ Thị Như</t>
  </si>
  <si>
    <t>Đã thay</t>
  </si>
  <si>
    <t>29-CT0074</t>
  </si>
  <si>
    <t>29-CT0124</t>
  </si>
  <si>
    <t>29-CT0028</t>
  </si>
  <si>
    <t>Nguyễn Thị Thanh Vân</t>
  </si>
  <si>
    <t>29-CT0055</t>
  </si>
  <si>
    <t>Vũ Văn Lộc</t>
  </si>
  <si>
    <t>29-CT0054</t>
  </si>
  <si>
    <t>Trịnh Thị Hằng</t>
  </si>
  <si>
    <t>29-CT0129</t>
  </si>
  <si>
    <t>Nguyễn Tuấn Anh</t>
  </si>
  <si>
    <t>29-CT0123</t>
  </si>
  <si>
    <t>29-CT0077</t>
  </si>
  <si>
    <t>29-CT0089</t>
  </si>
  <si>
    <t>Nguyễn Quang Vinh</t>
  </si>
  <si>
    <t>29-CT0061</t>
  </si>
  <si>
    <t>29-CT0022</t>
  </si>
  <si>
    <t>Trần Thị Thuyết</t>
  </si>
  <si>
    <t>29-CT0086</t>
  </si>
  <si>
    <t>29-CT0041</t>
  </si>
  <si>
    <t>29-CT0143</t>
  </si>
  <si>
    <t>29-CT0025</t>
  </si>
  <si>
    <t>Lại Thanh Tùng</t>
  </si>
  <si>
    <t>29-CT0088</t>
  </si>
  <si>
    <t>Đang làm</t>
  </si>
  <si>
    <t>29-CT0147</t>
  </si>
  <si>
    <t>Đào Mạnh Sơn</t>
  </si>
  <si>
    <t>29-CT0154</t>
  </si>
  <si>
    <t>29-CT0042</t>
  </si>
  <si>
    <t>29-CT0060</t>
  </si>
  <si>
    <t>29-CT0013</t>
  </si>
  <si>
    <t>29-CT0134</t>
  </si>
  <si>
    <t>29-CT0034</t>
  </si>
  <si>
    <t>29-CT0019</t>
  </si>
  <si>
    <t>29-CT0125</t>
  </si>
  <si>
    <t>Nguyễn Đức Long</t>
  </si>
  <si>
    <t>Phạm Kỳ Long</t>
  </si>
  <si>
    <t>29-CT0010</t>
  </si>
  <si>
    <t>29-CT0085</t>
  </si>
  <si>
    <t>29-CT0066</t>
  </si>
  <si>
    <t>29-CT0100</t>
  </si>
  <si>
    <t>Nguyễn Văn Hiếu</t>
  </si>
  <si>
    <t>29-CT0035</t>
  </si>
  <si>
    <t>Nguyễn Thị Dịu</t>
  </si>
  <si>
    <t>29-CTVP01</t>
  </si>
  <si>
    <t>Trần Duy Phương</t>
  </si>
  <si>
    <t>29-CT0032</t>
  </si>
  <si>
    <t>Hoàng Văn Phong</t>
  </si>
  <si>
    <t>29-CT0148</t>
  </si>
  <si>
    <t>29-CT0023</t>
  </si>
  <si>
    <t>Bùi Như Mạnh</t>
  </si>
  <si>
    <t>29-CT0083</t>
  </si>
  <si>
    <t>29-CT0075</t>
  </si>
  <si>
    <t>29-CT0106</t>
  </si>
  <si>
    <t>29-CT0133</t>
  </si>
  <si>
    <t>29-CT0152</t>
  </si>
  <si>
    <t>29-CT0087</t>
  </si>
  <si>
    <t>29-CT0062</t>
  </si>
  <si>
    <t>29-CT0068</t>
  </si>
  <si>
    <t>29-CT0126</t>
  </si>
  <si>
    <t>29-CT0145</t>
  </si>
  <si>
    <t>29-CT0151</t>
  </si>
  <si>
    <t>Test</t>
  </si>
  <si>
    <t>Nguyễn Thị Thu Hương - BA</t>
  </si>
  <si>
    <t>Trần Thị Ngân</t>
  </si>
  <si>
    <t>Nguyễn Đức Thái</t>
  </si>
  <si>
    <t>Nguyễn Quang Trinh</t>
  </si>
  <si>
    <t>Nguyễn Thị Ngọc Hoa</t>
  </si>
  <si>
    <t>Vũ Trung Quân</t>
  </si>
  <si>
    <t>Nguyễn Văn Hoàng</t>
  </si>
  <si>
    <t>Nguyễn Thị Thảo</t>
  </si>
  <si>
    <t>Nông Phương Mai</t>
  </si>
  <si>
    <t>Trần Văn Hậu</t>
  </si>
  <si>
    <t>Đào Hải Linh</t>
  </si>
  <si>
    <t>Nguyễn Thị Lan</t>
  </si>
  <si>
    <t>Ngọc</t>
  </si>
  <si>
    <t>NgânTrần TK test</t>
  </si>
  <si>
    <t>Nguyễn Văn Nhưỡng</t>
  </si>
  <si>
    <t>Mất điện</t>
  </si>
  <si>
    <t>Kiều Thanh Tùng</t>
  </si>
  <si>
    <t>Nguyễn Thị Hương Giang</t>
  </si>
  <si>
    <t>Phạm Phương Hà</t>
  </si>
  <si>
    <t>Nguyễn Thị Bích Loan</t>
  </si>
  <si>
    <t>Người thực hiện 2</t>
  </si>
  <si>
    <t>Tuần</t>
  </si>
  <si>
    <t xml:space="preserve">Tháng </t>
  </si>
  <si>
    <t xml:space="preserve">Năm </t>
  </si>
  <si>
    <t>Phòng ban</t>
  </si>
  <si>
    <t>DANH SÁCH DATA NHÂN SỰ TINGTONG</t>
  </si>
  <si>
    <t>Mã: 2017 (nối tiếp)</t>
  </si>
  <si>
    <t>TT</t>
  </si>
  <si>
    <t>Chi nhánh</t>
  </si>
  <si>
    <t>KHỐI</t>
  </si>
  <si>
    <t>Tình trạng</t>
  </si>
  <si>
    <t>Mã NV</t>
  </si>
  <si>
    <t>Mã vân tay</t>
  </si>
  <si>
    <t>Họ và tên</t>
  </si>
  <si>
    <t>Chức danh</t>
  </si>
  <si>
    <t>Ngày vào công ty</t>
  </si>
  <si>
    <t>MIỀN BẮC</t>
  </si>
  <si>
    <t>BO</t>
  </si>
  <si>
    <t>Chính thức</t>
  </si>
  <si>
    <t>VP0818-0001</t>
  </si>
  <si>
    <t>Chủ tịch HĐQT</t>
  </si>
  <si>
    <t>01. BGĐ</t>
  </si>
  <si>
    <t>Đã nghỉ việc</t>
  </si>
  <si>
    <t>VP0624-1956</t>
  </si>
  <si>
    <t>Phan Thị Ánh Nguyệt</t>
  </si>
  <si>
    <t>Kế toán trưởng</t>
  </si>
  <si>
    <t>02. TCKT</t>
  </si>
  <si>
    <t>VP0425-2024</t>
  </si>
  <si>
    <t>VP0818-0002</t>
  </si>
  <si>
    <t>CEO</t>
  </si>
  <si>
    <t>VP0919-0005</t>
  </si>
  <si>
    <t>KT thanh toán</t>
  </si>
  <si>
    <t>VP0824-1986</t>
  </si>
  <si>
    <t>Đinh Thị Bích Việt</t>
  </si>
  <si>
    <t>Kế toán công nợ</t>
  </si>
  <si>
    <t>VP1024-2007</t>
  </si>
  <si>
    <t>Nguyễn Thu Hà</t>
  </si>
  <si>
    <t>Kế toán tổng hợp</t>
  </si>
  <si>
    <t>VP0125-2014</t>
  </si>
  <si>
    <t>Lê Thành Trường</t>
  </si>
  <si>
    <t>Kế toán thanh toán (thời vụ)</t>
  </si>
  <si>
    <t>VP0125-2015</t>
  </si>
  <si>
    <t>VP0425-2026</t>
  </si>
  <si>
    <t>Nguyễn Minh Quang</t>
  </si>
  <si>
    <t>Thử việc</t>
  </si>
  <si>
    <t>VP0525-2032</t>
  </si>
  <si>
    <t>VP0525-2035</t>
  </si>
  <si>
    <t>Đặng Đức Công</t>
  </si>
  <si>
    <t>VP0922-0054</t>
  </si>
  <si>
    <t>Trưởng phòng HCNS</t>
  </si>
  <si>
    <t>VP0824-1984</t>
  </si>
  <si>
    <t>Nhân viên Hành chính nhân sự</t>
  </si>
  <si>
    <t>VP0520-0010</t>
  </si>
  <si>
    <t>Nhân viên Đào tạo</t>
  </si>
  <si>
    <t>VP0621-0031</t>
  </si>
  <si>
    <t>Nguyễn Thị Ngân</t>
  </si>
  <si>
    <t>Nhân viên tuyển dụng</t>
  </si>
  <si>
    <t>290919-0004</t>
  </si>
  <si>
    <t>Trương Văn Yên</t>
  </si>
  <si>
    <t>Giám sát thi công</t>
  </si>
  <si>
    <t>08. TKTC</t>
  </si>
  <si>
    <t>291021-0043</t>
  </si>
  <si>
    <t>Vũ Thúy Hà</t>
  </si>
  <si>
    <t>Nhân viên Content</t>
  </si>
  <si>
    <t>291021-0044</t>
  </si>
  <si>
    <t>Nguyễn Doãn Nam</t>
  </si>
  <si>
    <t>Nhân viên Design</t>
  </si>
  <si>
    <t>BH</t>
  </si>
  <si>
    <t>SO0622-0049</t>
  </si>
  <si>
    <t>MKT online Partime</t>
  </si>
  <si>
    <t>VP0624-1958</t>
  </si>
  <si>
    <t>Nguyễn Thị Hương</t>
  </si>
  <si>
    <t>SO1022-0088</t>
  </si>
  <si>
    <t>MKT online</t>
  </si>
  <si>
    <t>Nhân viên sáng tạo nội dung</t>
  </si>
  <si>
    <t>VP0425-2030</t>
  </si>
  <si>
    <t>Nguyễn Thu Thủy</t>
  </si>
  <si>
    <t>VP0525-2031</t>
  </si>
  <si>
    <t>Dương Trung Nguyên</t>
  </si>
  <si>
    <t>VP0525-2033</t>
  </si>
  <si>
    <t>Bùi Quang Huy</t>
  </si>
  <si>
    <t>VP1123-1914</t>
  </si>
  <si>
    <t>Nhân viên CS</t>
  </si>
  <si>
    <t>291224-2012</t>
  </si>
  <si>
    <t>Lưu Minh Quân</t>
  </si>
  <si>
    <t>Nhân viên Mạng</t>
  </si>
  <si>
    <t>VP0225-2020</t>
  </si>
  <si>
    <t>Nhân viên BA</t>
  </si>
  <si>
    <t>KT</t>
  </si>
  <si>
    <t>290724-1973</t>
  </si>
  <si>
    <t>Trưởng nhóm kỹ thuật</t>
  </si>
  <si>
    <t>04. VH_KT</t>
  </si>
  <si>
    <t>290424-1944</t>
  </si>
  <si>
    <t>Nhân viên kỹ thuật</t>
  </si>
  <si>
    <t>290721-0037</t>
  </si>
  <si>
    <t>290324-1934</t>
  </si>
  <si>
    <t>290724-1976</t>
  </si>
  <si>
    <t>290824-1988</t>
  </si>
  <si>
    <t>CSTN</t>
  </si>
  <si>
    <t>290721-0035</t>
  </si>
  <si>
    <t>Lê Minh Hằng</t>
  </si>
  <si>
    <t>Trưởng nhóm CSTN</t>
  </si>
  <si>
    <t>04. VH_CSTN</t>
  </si>
  <si>
    <t>290920-0045</t>
  </si>
  <si>
    <t>Tạ Thị Hoa</t>
  </si>
  <si>
    <t>Nhân viên CSTN</t>
  </si>
  <si>
    <t>290322-0059</t>
  </si>
  <si>
    <t>Hoàng Thị Thủy</t>
  </si>
  <si>
    <t>290822-0080</t>
  </si>
  <si>
    <t>Vũ Thị Thu</t>
  </si>
  <si>
    <t>29024-1926</t>
  </si>
  <si>
    <t>Nguyễn Thị Lý Hà</t>
  </si>
  <si>
    <t>290424-1945</t>
  </si>
  <si>
    <t>Nguyễn Thị Thuỳ Dương</t>
  </si>
  <si>
    <t>290724-1983</t>
  </si>
  <si>
    <t>290924-2000</t>
  </si>
  <si>
    <t>Nguyễn Thị Hiếu</t>
  </si>
  <si>
    <t>290125-2013</t>
  </si>
  <si>
    <t>Vũ Thị Ánh Hồng</t>
  </si>
  <si>
    <t>290425-2029</t>
  </si>
  <si>
    <t>Vũ Thị Hoa</t>
  </si>
  <si>
    <t>290525-2034</t>
  </si>
  <si>
    <t>Nguyễn Thị Thơm</t>
  </si>
  <si>
    <t>VP0425-2025</t>
  </si>
  <si>
    <t>Trần Đức Hùng</t>
  </si>
  <si>
    <t>Chỉ huy trưởng kiêm Giám sát thi công</t>
  </si>
  <si>
    <t>290420-0009</t>
  </si>
  <si>
    <t>Giám đốc Kinh doanh</t>
  </si>
  <si>
    <t>VP0824-1989</t>
  </si>
  <si>
    <t>Admin</t>
  </si>
  <si>
    <t>FO</t>
  </si>
  <si>
    <t>290622-0087</t>
  </si>
  <si>
    <t>Trưởng phòng KD</t>
  </si>
  <si>
    <t>09.1.KV HN1</t>
  </si>
  <si>
    <t>290424-1940</t>
  </si>
  <si>
    <t>Nhân viên PTMB</t>
  </si>
  <si>
    <t>07. PTMB</t>
  </si>
  <si>
    <t>290324-1933</t>
  </si>
  <si>
    <t>Nhân viên kinh doanh</t>
  </si>
  <si>
    <t>290424-1939</t>
  </si>
  <si>
    <t>Nguyễn Thị Lan Phương</t>
  </si>
  <si>
    <t>290924-2002</t>
  </si>
  <si>
    <t>Nguyễn Ngọc Duy</t>
  </si>
  <si>
    <t>291224-2011</t>
  </si>
  <si>
    <t>Nguyễn Thị Tươi</t>
  </si>
  <si>
    <t>220622-0085</t>
  </si>
  <si>
    <t>09.3.KV HN3</t>
  </si>
  <si>
    <t>290225-2016</t>
  </si>
  <si>
    <t>290225-2019</t>
  </si>
  <si>
    <t>Trần Xuân Đô</t>
  </si>
  <si>
    <t>290325-2021</t>
  </si>
  <si>
    <t>Hoàng Văn Thiện</t>
  </si>
  <si>
    <t>290325-2022</t>
  </si>
  <si>
    <t>SO0322-0032</t>
  </si>
  <si>
    <t>Nguyễn Văn Cảnh</t>
  </si>
  <si>
    <t>290425-2028</t>
  </si>
  <si>
    <t>Vũ Tiến Sơn</t>
  </si>
  <si>
    <t>290425-2026</t>
  </si>
  <si>
    <t>Trần Trí Hiếu</t>
  </si>
  <si>
    <t>290824-1993</t>
  </si>
  <si>
    <t>09.2.KV HN2</t>
  </si>
  <si>
    <t>SO0820-0001</t>
  </si>
  <si>
    <t>Vũ Ngọc Chinh</t>
  </si>
  <si>
    <t>290824-1997</t>
  </si>
  <si>
    <t>290924-2003</t>
  </si>
  <si>
    <t>Tô Văn Tài</t>
  </si>
  <si>
    <t>290224-1925</t>
  </si>
  <si>
    <t>Triệu Trung Hiếu</t>
  </si>
  <si>
    <t>290923-1903</t>
  </si>
  <si>
    <t>290225-2017</t>
  </si>
  <si>
    <t>290225-2018</t>
  </si>
  <si>
    <t>290525-2030</t>
  </si>
  <si>
    <t>Đỗ Hải Nam</t>
  </si>
  <si>
    <t>290321-0025</t>
  </si>
  <si>
    <t>290522-0075</t>
  </si>
  <si>
    <t>09.4.KV HN4</t>
  </si>
  <si>
    <t>290321-0022</t>
  </si>
  <si>
    <t>291222-0129</t>
  </si>
  <si>
    <t>290325-2023</t>
  </si>
  <si>
    <t>290824-1994</t>
  </si>
  <si>
    <t>Nguyễn Tùng Lâm</t>
  </si>
  <si>
    <t>290724-1980</t>
  </si>
  <si>
    <t>290423-1055</t>
  </si>
  <si>
    <t>SO0823-0096</t>
  </si>
  <si>
    <t>290425-2027</t>
  </si>
  <si>
    <t>SO0621-0016</t>
  </si>
  <si>
    <t>Trưởng phòng Sale Online</t>
  </si>
  <si>
    <t>SO0822-0069</t>
  </si>
  <si>
    <t>Nhân viên SO</t>
  </si>
  <si>
    <t>SO0723-0091</t>
  </si>
  <si>
    <t>SO1023-0101</t>
  </si>
  <si>
    <t>SO0324-0127</t>
  </si>
  <si>
    <t>Vũ Thị Thu Trang</t>
  </si>
  <si>
    <t>SO1223-0115</t>
  </si>
  <si>
    <t>Quách Thị Thu Hiền</t>
  </si>
  <si>
    <t>SO1023-0107</t>
  </si>
  <si>
    <t>SO1023-0108</t>
  </si>
  <si>
    <t>Vũ Bá Hùng</t>
  </si>
  <si>
    <t>SO0324-0122</t>
  </si>
  <si>
    <t>Nguyễn Văn Tiến</t>
  </si>
  <si>
    <t>SO0324-0124</t>
  </si>
  <si>
    <t>Phan Thị Thu Huyền</t>
  </si>
  <si>
    <t>SO0624-0136</t>
  </si>
  <si>
    <t>TTS kế toán</t>
  </si>
  <si>
    <t>SO0624-0135</t>
  </si>
  <si>
    <t>Hòa Thị Trang</t>
  </si>
  <si>
    <t>SO0824-0143</t>
  </si>
  <si>
    <t>Hoàng Thị Tiền</t>
  </si>
  <si>
    <t>SO0824-0148</t>
  </si>
  <si>
    <t>Trịnh Thị Thảo</t>
  </si>
  <si>
    <t>SO0924-0149</t>
  </si>
  <si>
    <t>Nguyễn Thị Giang</t>
  </si>
  <si>
    <t>SO0924-0151</t>
  </si>
  <si>
    <t>Hà Mạnh Long</t>
  </si>
  <si>
    <t>SO0924-0150</t>
  </si>
  <si>
    <t>Lê Thị Hải</t>
  </si>
  <si>
    <t>SO0924-0154</t>
  </si>
  <si>
    <t>Lưu Thị Thu Hồng</t>
  </si>
  <si>
    <t>SO1024-0157</t>
  </si>
  <si>
    <t>Nguyễn Thị Quỳnh</t>
  </si>
  <si>
    <t>SO1024-0165</t>
  </si>
  <si>
    <t>Phạm Mai Anh</t>
  </si>
  <si>
    <t>SO1024-0164</t>
  </si>
  <si>
    <t>Đỗ Quỳnh Anh</t>
  </si>
  <si>
    <t>SO1024-0159</t>
  </si>
  <si>
    <t>Trần Quốc Đại</t>
  </si>
  <si>
    <t>SO1024-0167</t>
  </si>
  <si>
    <t>Nguyễn Đức Quyết</t>
  </si>
  <si>
    <t>SO0924-0153</t>
  </si>
  <si>
    <t>Trần Thanh Tùng</t>
  </si>
  <si>
    <t>SO1024-0163</t>
  </si>
  <si>
    <t>Tạ Thảo Ly</t>
  </si>
  <si>
    <t>SO0225-0175</t>
  </si>
  <si>
    <t>Nguyễn Thị Ngát</t>
  </si>
  <si>
    <t>SO0225-0177</t>
  </si>
  <si>
    <t>Vũ Thị Bích Quy</t>
  </si>
  <si>
    <t>SO0325-0178</t>
  </si>
  <si>
    <t>SO0325-0184</t>
  </si>
  <si>
    <t>Cao Bá Dân</t>
  </si>
  <si>
    <t>SO0325-0185</t>
  </si>
  <si>
    <t>Vũ Đình Huy</t>
  </si>
  <si>
    <t>SO0225-0176</t>
  </si>
  <si>
    <t>Hà Thị Hải Yến</t>
  </si>
  <si>
    <t>SO0325-0180</t>
  </si>
  <si>
    <t>Nguyễn Cảnh Kiên</t>
  </si>
  <si>
    <t>SO0325-0181</t>
  </si>
  <si>
    <t>Lê Thị Huyền Trân</t>
  </si>
  <si>
    <t>SO0325-0183</t>
  </si>
  <si>
    <t>Nguyễn Thị Thùy Dương</t>
  </si>
  <si>
    <t>SO0325-0186</t>
  </si>
  <si>
    <t>Đỗ Hồng Quân</t>
  </si>
  <si>
    <t>Năm</t>
  </si>
  <si>
    <t>Tháng</t>
  </si>
  <si>
    <t>TÊN TÒA NHÀ</t>
  </si>
  <si>
    <t>Số phòng của toà</t>
  </si>
  <si>
    <t>Số phòng của QLTN</t>
  </si>
  <si>
    <t>Team/KV</t>
  </si>
  <si>
    <t>Cấp bậc</t>
  </si>
  <si>
    <t>01. BOD</t>
  </si>
  <si>
    <t>03. Nhân viên</t>
  </si>
  <si>
    <t>02. TĐV, TN</t>
  </si>
  <si>
    <t>10. Test</t>
  </si>
  <si>
    <t>04. Test</t>
  </si>
  <si>
    <t>Ngày</t>
  </si>
  <si>
    <t>Rất không hài lòng</t>
  </si>
  <si>
    <t>29-CT0161</t>
  </si>
  <si>
    <t>Nguyễn Duy Linh</t>
  </si>
  <si>
    <t>Nguyễn Trường Giang</t>
  </si>
  <si>
    <t>Phạm Diệu Linh (BA Resident)</t>
  </si>
  <si>
    <t>29-CT0162</t>
  </si>
  <si>
    <t>Cố vấn</t>
  </si>
  <si>
    <t>Kỹ thuật điện lạnh</t>
  </si>
  <si>
    <t>29-CT0164</t>
  </si>
  <si>
    <t>KT đã xử lí</t>
  </si>
  <si>
    <t>29-CT0129-0904</t>
  </si>
  <si>
    <t>Dùng vật tư</t>
  </si>
  <si>
    <t>29-CT0133-0901</t>
  </si>
  <si>
    <t>Bui Vu Hong Nhung</t>
  </si>
  <si>
    <t>Đinh Thị Thúy Hồng</t>
  </si>
  <si>
    <t>Thứ</t>
  </si>
  <si>
    <t>06. HCNS + Admin</t>
  </si>
  <si>
    <t>05. MKT + SO</t>
  </si>
  <si>
    <t>03. CS + BA</t>
  </si>
  <si>
    <t>Phòng ban tính thưởng</t>
  </si>
  <si>
    <t>01. BGĐ + GĐKD</t>
  </si>
  <si>
    <t>03. HCNS</t>
  </si>
  <si>
    <t>05. MKT</t>
  </si>
  <si>
    <t>04.VH_CS</t>
  </si>
  <si>
    <t>06. CNTT</t>
  </si>
  <si>
    <t>09. Kinh doanh</t>
  </si>
  <si>
    <t>09.5. SO</t>
  </si>
  <si>
    <t>01. TGĐ + GĐKD</t>
  </si>
  <si>
    <t>Nguyễn Minh</t>
  </si>
  <si>
    <t>Nguyễn Duy Độ</t>
  </si>
  <si>
    <t xml:space="preserve">Số lượng </t>
  </si>
  <si>
    <t>Vật tư</t>
  </si>
  <si>
    <t>29-CT0130-1004</t>
  </si>
  <si>
    <t>Trần Bảo Thương</t>
  </si>
  <si>
    <t>29-CT0069-0701</t>
  </si>
  <si>
    <t>29-CT0139-02CH</t>
  </si>
  <si>
    <t>29-CT0139-0804</t>
  </si>
  <si>
    <t>29-CT0133-0704</t>
  </si>
  <si>
    <t>Ánh hồng</t>
  </si>
  <si>
    <t>29-CT0036-0202</t>
  </si>
  <si>
    <t>Lê Văn Thụ</t>
  </si>
  <si>
    <t>29-CT0089-0202</t>
  </si>
  <si>
    <t>Mưa dột tràn nước nhiều, sập mái, vỡ đường ống nước</t>
  </si>
  <si>
    <t>29-CT0094-0702</t>
  </si>
  <si>
    <t>Đinh Công Hưng</t>
  </si>
  <si>
    <t>Phạm Thị Hiền</t>
  </si>
  <si>
    <t>29-CT0060-0701</t>
  </si>
  <si>
    <t>29-CT0025-0305</t>
  </si>
  <si>
    <t>Thuy Luong</t>
  </si>
  <si>
    <t>hỏng</t>
  </si>
  <si>
    <t/>
  </si>
  <si>
    <t>Đối tác ngoài đã xử lý</t>
  </si>
  <si>
    <t>Vũ Thị Linh</t>
  </si>
  <si>
    <t>Đã ktra</t>
  </si>
  <si>
    <t>Đã xử lí</t>
  </si>
  <si>
    <t>SC Máy bơm nước</t>
  </si>
  <si>
    <t>SC thiết bị tòa nhà khác</t>
  </si>
  <si>
    <t>Nguyễn Đức Trưởng</t>
  </si>
  <si>
    <t>Thấm ngấm tòa nhà</t>
  </si>
  <si>
    <t>SC Thang máy</t>
  </si>
  <si>
    <t>Đối tác Camera</t>
  </si>
  <si>
    <t>00.Đối tác</t>
  </si>
  <si>
    <t>29-CT0052-0702</t>
  </si>
  <si>
    <t>29-CT0149-0707</t>
  </si>
  <si>
    <t>thang máy hỏng</t>
  </si>
  <si>
    <t>Thang máy hỏng</t>
  </si>
  <si>
    <t>29-CT0036-0801</t>
  </si>
  <si>
    <t>29-CT0133-0802</t>
  </si>
  <si>
    <t>29-CT0072-0407</t>
  </si>
  <si>
    <t>29-CT0110-0402</t>
  </si>
  <si>
    <t>Đỗ Thế Việt</t>
  </si>
  <si>
    <t>Sửa chữa hiện trạng nhà để bàn giao nhà cho chủ nhà</t>
  </si>
  <si>
    <t>Phạm Hoàng Giang</t>
  </si>
  <si>
    <t>toanbx</t>
  </si>
  <si>
    <t>phuongtd</t>
  </si>
  <si>
    <t>vietvm</t>
  </si>
  <si>
    <t>tuyentc</t>
  </si>
  <si>
    <t>linhdh</t>
  </si>
  <si>
    <t>hangtt</t>
  </si>
  <si>
    <t>tamnd</t>
  </si>
  <si>
    <t>hautv</t>
  </si>
  <si>
    <t>canhnv</t>
  </si>
  <si>
    <t>manhdd</t>
  </si>
  <si>
    <t>tungtt</t>
  </si>
  <si>
    <t>290825-2043</t>
  </si>
  <si>
    <t>giangph</t>
  </si>
  <si>
    <t>trongtb</t>
  </si>
  <si>
    <t>vinhnq</t>
  </si>
  <si>
    <t>trangnhh</t>
  </si>
  <si>
    <t>longnd</t>
  </si>
  <si>
    <t>Base Nhân viên</t>
  </si>
  <si>
    <t>NVKD Phụ trách</t>
  </si>
  <si>
    <t>Base TPKD</t>
  </si>
  <si>
    <t>TPKD Phụ trách</t>
  </si>
  <si>
    <t>CSTN phụ trách</t>
  </si>
  <si>
    <t>Kỹ thuật phụ trách</t>
  </si>
  <si>
    <t>Tốt</t>
  </si>
  <si>
    <t>29-CT0025-0406</t>
  </si>
  <si>
    <t>29-CT0025-0401</t>
  </si>
  <si>
    <t>Lê Thị Linh Chi</t>
  </si>
  <si>
    <t>SC hệ thống đèn chiếu sáng, cảnh báo</t>
  </si>
  <si>
    <t>29-CT0036-0201</t>
  </si>
  <si>
    <t>Đặng Thị Thuý Ngọc</t>
  </si>
  <si>
    <t>ngập phòng</t>
  </si>
  <si>
    <t>ngập nuoc tràn ra thang máy rồi</t>
  </si>
  <si>
    <t>Thu Hải</t>
  </si>
  <si>
    <t>Cao Bá Nam</t>
  </si>
  <si>
    <t>KT đã xử li</t>
  </si>
  <si>
    <t>Đã thay mới xong</t>
  </si>
  <si>
    <t>29-CT0074-0404</t>
  </si>
  <si>
    <t>thang máy hư suốt</t>
  </si>
  <si>
    <t>Thang máy tháng hư 2-3 lần. hư lắm thế. đã thế còn tới sửa muộn. 8h17 rồi chưa thấy động tĩnh. Ra quy định, tháng hư &gt;= 2 lần, sửa muộn sau 7h sáng &gt;&gt;&gt; miễn phí tiền thang máy cho cư dân. chứ hư gì hư lắm thế, để cư dân còn đi học đi làm chứ toàn phải cuốc bộ</t>
  </si>
  <si>
    <t>Hoàng Cẩm Nhung</t>
  </si>
  <si>
    <t>29-CT0110-0202</t>
  </si>
  <si>
    <t>Annie</t>
  </si>
  <si>
    <t>Đôi tac đã xl xong</t>
  </si>
  <si>
    <t>Thang máy có nước</t>
  </si>
  <si>
    <t>Đề nghị sửa chữa lại thang máy chứ mổi lần lên xuống nghe tiếng nước chảy, cái này rất dễ gây chập điện, mất an toàn, nguy hiểm tính mạng</t>
  </si>
  <si>
    <t>Bên đôi tac đã đên xl</t>
  </si>
  <si>
    <t>Thảo</t>
  </si>
  <si>
    <t>29-CT0036-0304</t>
  </si>
  <si>
    <t>Đinh Hoàng Hiệp</t>
  </si>
  <si>
    <t>Đã xử lý</t>
  </si>
  <si>
    <t>Grand Total</t>
  </si>
  <si>
    <t>Thang máy</t>
  </si>
  <si>
    <t>Khương Văn Vĩ</t>
  </si>
  <si>
    <t>29-CT0080-0506</t>
  </si>
  <si>
    <t>VO QUOC HUY</t>
  </si>
  <si>
    <t>Hư bóng đèn hành lang</t>
  </si>
  <si>
    <t>Bóng đèn hành lang tầng 5, 2 bóng cuối dãy đối diện thang máy bị hư, không sáng</t>
  </si>
  <si>
    <t>Đã sơn</t>
  </si>
  <si>
    <t>08/09/2025 12:18</t>
  </si>
  <si>
    <t>Đã thuê thơ lam xong cac hạng muc tdv và chủ nhà đã thông nhât</t>
  </si>
  <si>
    <t>06/09/2025 00:21</t>
  </si>
  <si>
    <t>08/09/2025 00:21</t>
  </si>
  <si>
    <t>06/09/2025 11:59</t>
  </si>
  <si>
    <t>07/09/2025 08:19</t>
  </si>
  <si>
    <t>09/09/2025 08:19</t>
  </si>
  <si>
    <t>09/09/2025 12:55</t>
  </si>
  <si>
    <t>08/09/2025 07:23</t>
  </si>
  <si>
    <t>10/09/2025 07:23</t>
  </si>
  <si>
    <t>08/09/2025 10:28</t>
  </si>
  <si>
    <t>08/09/2025 12:04</t>
  </si>
  <si>
    <t>11/09/2025 22:02</t>
  </si>
  <si>
    <t>14/09/2025 09:32</t>
  </si>
  <si>
    <t>13/09/2025 21:25</t>
  </si>
  <si>
    <t>Thay bóng búp trụ 20w</t>
  </si>
  <si>
    <t>thang máy</t>
  </si>
  <si>
    <t>Hỏng thang máy được 3-4 ngày</t>
  </si>
  <si>
    <t>29-CT0150</t>
  </si>
  <si>
    <t>Hút nước hố thang máy bị bốc mùi</t>
  </si>
  <si>
    <t>29-CT0089-0303</t>
  </si>
  <si>
    <t>Báo cáo sự cố thang máy</t>
  </si>
  <si>
    <t>Phạm Duy Khánh</t>
  </si>
  <si>
    <t>TT106 thang máy bị hỏng</t>
  </si>
  <si>
    <t>A lắp cho em cái đèn tự ngắt khi mở cửa chống cháy vào tầng hầm thang máy ạ</t>
  </si>
  <si>
    <t>TT106 hỏng thang máy</t>
  </si>
  <si>
    <t>thang máy lỗi</t>
  </si>
  <si>
    <t>Tem kiểm định thang máy quá hạn</t>
  </si>
  <si>
    <t>thang máy tingtong99 hỏng</t>
  </si>
  <si>
    <t>Thang máy kêu khi di chuyển</t>
  </si>
  <si>
    <t>Hút nước hố pít thang máy</t>
  </si>
  <si>
    <t>Thang máy bảo trì 2 ngày rồi chưa thấy hoạt động</t>
  </si>
  <si>
    <t>Thang máy bị lỗi</t>
  </si>
  <si>
    <t>Hút nước thang máy</t>
  </si>
  <si>
    <t>thang máy đang bị hỏng</t>
  </si>
  <si>
    <t>THANG MÁY DỪNG HOẠT ĐỘNG</t>
  </si>
  <si>
    <t>Thay đèn thang máy, nhà xe, đèn hành lang tầng 3 lên tầng 4</t>
  </si>
  <si>
    <t>THANG MÁY BỊ LỖI SÁNG 28/12</t>
  </si>
  <si>
    <t>- xử lý dứt điểm mấy cái máy giặt ( 2 máy bên trong tường bị ngâm nước, 1 cái chạy như máy cày)- xử lý cái tháng máy kêu to ở tầng 6, tầng 7</t>
  </si>
  <si>
    <t>Check kiểm định thang máy</t>
  </si>
  <si>
    <t>Kiểm tra thời gian trên tem kiểm định tháng máy</t>
  </si>
  <si>
    <t>06/01/2025 10:13</t>
  </si>
  <si>
    <t>08/01/2025 08:05</t>
  </si>
  <si>
    <t>06/01/2025 15:06</t>
  </si>
  <si>
    <t>06/01/2025 10:14</t>
  </si>
  <si>
    <t>08/01/2025 21:44</t>
  </si>
  <si>
    <t>09/01/2025 11:00</t>
  </si>
  <si>
    <t>Không có thông tin thời gian kiểm định</t>
  </si>
  <si>
    <t>29-CT0071</t>
  </si>
  <si>
    <t>06/01/2025 10:21</t>
  </si>
  <si>
    <t>07/01/2025 17:26</t>
  </si>
  <si>
    <t>Tem kiếm định còn 19/5/2025</t>
  </si>
  <si>
    <t>06/01/2025 10:22</t>
  </si>
  <si>
    <t>07/01/2025 16:18</t>
  </si>
  <si>
    <t>Tem còn hiệu lực đến 30/8/2025</t>
  </si>
  <si>
    <t>07/01/2025 16:35</t>
  </si>
  <si>
    <t>Tem thang máy còn hiệu lực đến 30/8/2025</t>
  </si>
  <si>
    <t>06/01/2025 10:23</t>
  </si>
  <si>
    <t>08/01/2025 09:40</t>
  </si>
  <si>
    <t>Tem còn hiệu lực 6)3/2027</t>
  </si>
  <si>
    <t>TT86 "Xử lý cửa ngăn cháy đang hỏng tay co thuỷ lực Thang máy có quạt thông gió bị kêu to"</t>
  </si>
  <si>
    <t>06/01/2025 23:08</t>
  </si>
  <si>
    <t>08/01/2025 23:05</t>
  </si>
  <si>
    <t>07/01/2025 10:31</t>
  </si>
  <si>
    <t>Thang máy kêu to</t>
  </si>
  <si>
    <t>09/01/2025 17:25</t>
  </si>
  <si>
    <t>11/01/2025 16:20</t>
  </si>
  <si>
    <t>10/01/2025 10:38</t>
  </si>
  <si>
    <t>thang máy kêu to</t>
  </si>
  <si>
    <t>09/01/2025 18:04</t>
  </si>
  <si>
    <t>11/01/2025 18:04</t>
  </si>
  <si>
    <t>10/01/2025 10:37</t>
  </si>
  <si>
    <t>mất điện từ đêm</t>
  </si>
  <si>
    <t>tầng 3 mất điện và thang máy</t>
  </si>
  <si>
    <t>15/01/2025 09:28</t>
  </si>
  <si>
    <t>17/01/2025 09:28</t>
  </si>
  <si>
    <t>15/01/2025 10:49</t>
  </si>
  <si>
    <t>Mât điên</t>
  </si>
  <si>
    <t>THAY NÚT ẤN THANG MÁY TẦNG 2</t>
  </si>
  <si>
    <t>nút ấn thang máy tầng 2 hỏng liên tục, ấn ko được. bên bạn thay luôn giúp bọn mình. cứ sửa xong lại hỏng liên tục. nút đấy nó bị liệt rồi</t>
  </si>
  <si>
    <t>16/01/2025 15:07</t>
  </si>
  <si>
    <t>18/01/2025 15:07</t>
  </si>
  <si>
    <t>17/01/2025 10:14</t>
  </si>
  <si>
    <t>nút tháng máy hỏng</t>
  </si>
  <si>
    <t>nút thang máy tầng 2 tingtong 36 hỏng</t>
  </si>
  <si>
    <t>16/01/2025 23:15</t>
  </si>
  <si>
    <t>10/02/2025 17:50</t>
  </si>
  <si>
    <t>10/02/2025 17:39</t>
  </si>
  <si>
    <t>29-CT0036-0203</t>
  </si>
  <si>
    <t>Tầng 2 không sử dụng được gần tuần nay chưa được xử lý</t>
  </si>
  <si>
    <t>21/01/2025 23:04</t>
  </si>
  <si>
    <t>Trần Thị Oanh</t>
  </si>
  <si>
    <t>29-CT0036-0204</t>
  </si>
  <si>
    <t>Hỏng bảng điều khiển thang máy tầng 2</t>
  </si>
  <si>
    <t>Bảng điều khiển thang máy ở tầng 2 hiện đã bị hỏng một thời gian dài, khiến bất tiện khi lên tầng 8 giặt và phơi đồ. Đề nghị ban quản lý toà nhà TT36 xử lý sớm giúp</t>
  </si>
  <si>
    <t>03/02/2025 22:41</t>
  </si>
  <si>
    <t>06/02/2025 22:41</t>
  </si>
  <si>
    <t>04/02/2025 20:12</t>
  </si>
  <si>
    <t>Đã chech xong</t>
  </si>
  <si>
    <t>Dương Văn Trọng</t>
  </si>
  <si>
    <t>CT131 thang máy lúc xuống tầng 1 có tiếng lẹc kẹc kim loại kêu nghe ồn và không an toàn</t>
  </si>
  <si>
    <t>CT131 thang máy lúc xuống tầng 1 có tiếng lẹc kẹc kim loại kêu nghe ồn và không an toàn. Bạn kiểm tra nhé</t>
  </si>
  <si>
    <t>04/02/2025 10:53</t>
  </si>
  <si>
    <t>05/02/2025 22:53</t>
  </si>
  <si>
    <t>05/02/2025 20:07</t>
  </si>
  <si>
    <t>Đã gửi phản hồi cho bên KT thang máy xử li</t>
  </si>
  <si>
    <t>x</t>
  </si>
  <si>
    <t>đề nghị toà nhà báo cho người ở tầng6 ra thang máy đóng kín cửa để thang máy có thể di chuyển. hoặc sửa cửa thang máy tầng6</t>
  </si>
  <si>
    <t>13/02/2025 16:34</t>
  </si>
  <si>
    <t>15/02/2025 16:34</t>
  </si>
  <si>
    <t>13/02/2025 17:58</t>
  </si>
  <si>
    <t>29-CT0069-0601</t>
  </si>
  <si>
    <t>19/02/2025 13:35</t>
  </si>
  <si>
    <t>21/02/2025 13:35</t>
  </si>
  <si>
    <t>19/02/2025 16:28</t>
  </si>
  <si>
    <t>đỗ mai anh</t>
  </si>
  <si>
    <t>đèn tháng máy và tay nắm cổng toà 36 hỏng</t>
  </si>
  <si>
    <t>20/02/2025 09:37</t>
  </si>
  <si>
    <t>22/02/2025 09:37</t>
  </si>
  <si>
    <t>20/02/2025 12:07</t>
  </si>
  <si>
    <t>Đã thay 4 bong xong</t>
  </si>
  <si>
    <t>thang máy hỏng rồi ạ</t>
  </si>
  <si>
    <t>21/02/2025 13:31</t>
  </si>
  <si>
    <t>23/02/2025 13:31</t>
  </si>
  <si>
    <t>21/02/2025 14:10</t>
  </si>
  <si>
    <t>Thang máy bảo trò</t>
  </si>
  <si>
    <t>24/02/2025 13:24</t>
  </si>
  <si>
    <t>26/02/2025 13:23</t>
  </si>
  <si>
    <t>24/02/2025 22:40</t>
  </si>
  <si>
    <t>Hút nước hố thang máy</t>
  </si>
  <si>
    <t>Đèn thang máy nhấp nháy</t>
  </si>
  <si>
    <t>24/02/2025 15:58</t>
  </si>
  <si>
    <t>25/02/2025 17:54</t>
  </si>
  <si>
    <t>25/02/2025 14:32</t>
  </si>
  <si>
    <t>2 Bong câu thang máy bi cháy và 2 bóng nhâp nhay thay mới</t>
  </si>
  <si>
    <t>TT91- Sơn lại hành lang, thang máy</t>
  </si>
  <si>
    <t>26/02/2025 21:33</t>
  </si>
  <si>
    <t>27/02/2025 09:33</t>
  </si>
  <si>
    <t>27/02/2025 08:44</t>
  </si>
  <si>
    <t>29-CT0084-0504</t>
  </si>
  <si>
    <t>Thang máy không hoạt động</t>
  </si>
  <si>
    <t>01/03/2025 08:37</t>
  </si>
  <si>
    <t>03/03/2025 08:37</t>
  </si>
  <si>
    <t>01/03/2025 18:34</t>
  </si>
  <si>
    <t>thang máy lỗi tín hiệu photocell em kiêmt tra rồi. thang máy hdbt rồi ạ.</t>
  </si>
  <si>
    <t>Nguyễn Thanh Ngọc</t>
  </si>
  <si>
    <t>thay bóng đèn trước cửa thang máy tầng 6</t>
  </si>
  <si>
    <t>Bóng đèn cháy</t>
  </si>
  <si>
    <t>01/03/2025 09:31</t>
  </si>
  <si>
    <t>04/03/2025 09:31</t>
  </si>
  <si>
    <t>03/03/2025 16:54</t>
  </si>
  <si>
    <t>MẤT ĐIỆN ĐỘT NGỘT</t>
  </si>
  <si>
    <t>khoảng 16:5 phòng 801 toà TT36 đột nhiên mất điện. mình xuống kiểm tra thì điện hành lang tầng 7 và thang máy cũng bị mất điện luôn. mình đã kiểm tra và bật tắt cầu dao cũng chưa có điện lại. khắc phục sớm giúp mình.</t>
  </si>
  <si>
    <t>01/03/2025 16:20</t>
  </si>
  <si>
    <t>03/03/2025 16:20</t>
  </si>
  <si>
    <t>01/03/2025 18:26</t>
  </si>
  <si>
    <t>Do mât điên toa đã xl</t>
  </si>
  <si>
    <t>Đỗ Trà My</t>
  </si>
  <si>
    <t>KIểm định thang máy</t>
  </si>
  <si>
    <t>KT phối hợp cùng bên kiểm định để làm kiểm định thang máy</t>
  </si>
  <si>
    <t>02/03/2025 09:20</t>
  </si>
  <si>
    <t>03/03/2025 18:45</t>
  </si>
  <si>
    <t>02/03/2025 11:14</t>
  </si>
  <si>
    <t>Đối tac đã kiểm đinh</t>
  </si>
  <si>
    <t>02/03/2025 09:22</t>
  </si>
  <si>
    <t>02/03/2025 11:16</t>
  </si>
  <si>
    <t>Đối tac đã kđ xong</t>
  </si>
  <si>
    <t>02/03/2025 09:23</t>
  </si>
  <si>
    <t>02/03/2025 11:12</t>
  </si>
  <si>
    <t>Đã kiêm đinh</t>
  </si>
  <si>
    <t>02/03/2025 14:33</t>
  </si>
  <si>
    <t>Đã kđ xong</t>
  </si>
  <si>
    <t>02/03/2025 09:24</t>
  </si>
  <si>
    <t>02/03/2025 14:32</t>
  </si>
  <si>
    <t>02/03/2025 09:25</t>
  </si>
  <si>
    <t>02/03/2025 14:10</t>
  </si>
  <si>
    <t>Đối tac đã lam xong</t>
  </si>
  <si>
    <t>29-CT0100-0201</t>
  </si>
  <si>
    <t>thang máy toà nhà ct100 có vấn đề</t>
  </si>
  <si>
    <t>mong quản lý toà nhà qua xem và cho thợ sửa</t>
  </si>
  <si>
    <t>02/03/2025 18:29</t>
  </si>
  <si>
    <t>13/03/2025 20:32</t>
  </si>
  <si>
    <t>08/03/2025 12:24</t>
  </si>
  <si>
    <t>Nguyễn tuấn Anh</t>
  </si>
  <si>
    <t>Thang máy cần xử lí lại, han ố hết thang. Nhìn mất mỹ quan như nhà xuống cấp</t>
  </si>
  <si>
    <t>a Mạnh giám đốc KD check nhà</t>
  </si>
  <si>
    <t>04/03/2025 11:34</t>
  </si>
  <si>
    <t>20/03/2025 11:17</t>
  </si>
  <si>
    <t>16/03/2025 21:28</t>
  </si>
  <si>
    <t>Đánh bóng thang máy bị ố mốc</t>
  </si>
  <si>
    <t>29-CT0061-0305</t>
  </si>
  <si>
    <t>Thang máy bị hỏng</t>
  </si>
  <si>
    <t>đề nghị toà nhà cho người sang sửa lại thang máy giúp em đi lại như thế này bất tiện quá</t>
  </si>
  <si>
    <t>04/03/2025 19:25</t>
  </si>
  <si>
    <t>07/03/2025 19:25</t>
  </si>
  <si>
    <t>06/03/2025 08:53</t>
  </si>
  <si>
    <t>Bui Thi Hanh</t>
  </si>
  <si>
    <t>THANG MÁY HỎNG</t>
  </si>
  <si>
    <t>Sửa thang máy cho toà  TT110 luôn giúp mình với. Thang máy bị hỏng cả toà rồi ạ!</t>
  </si>
  <si>
    <t>07/03/2025 07:31</t>
  </si>
  <si>
    <t>09/03/2025 07:31</t>
  </si>
  <si>
    <t>07/03/2025 22:05</t>
  </si>
  <si>
    <t>Thang máy hỏng , cửa chống cháy mwor to</t>
  </si>
  <si>
    <t>07/03/2025 08:44</t>
  </si>
  <si>
    <t>09/03/2025 08:43</t>
  </si>
  <si>
    <t>thang máy có tiếng kêu bất thường và thi thoảng có runh lắc nhẹ khi đi</t>
  </si>
  <si>
    <t>07/03/2025 18:59</t>
  </si>
  <si>
    <t>10/03/2025 18:59</t>
  </si>
  <si>
    <t>08/03/2025 11:59</t>
  </si>
  <si>
    <t>Đôi tac đã xl</t>
  </si>
  <si>
    <t>29-CT0061-0304</t>
  </si>
  <si>
    <t>Thang máy hỏng không sử dụng được</t>
  </si>
  <si>
    <t>08/03/2025 13:01</t>
  </si>
  <si>
    <t>10/03/2025 13:01</t>
  </si>
  <si>
    <t>08/03/2025 14:02</t>
  </si>
  <si>
    <t>Trần Thị Anh Vân</t>
  </si>
  <si>
    <t>Thang máy kêu ọt ẹt khi di chuyển</t>
  </si>
  <si>
    <t>09/03/2025 14:02</t>
  </si>
  <si>
    <t>16/03/2025 13:22</t>
  </si>
  <si>
    <t>14/03/2025 20:18</t>
  </si>
  <si>
    <t>KT thang máy đã xử li</t>
  </si>
  <si>
    <t>29-CT0011-0703</t>
  </si>
  <si>
    <t>Thang máy lỗi</t>
  </si>
  <si>
    <t>không sử dụng được</t>
  </si>
  <si>
    <t>11/03/2025 07:39</t>
  </si>
  <si>
    <t>14/03/2025 18:45</t>
  </si>
  <si>
    <t>13/03/2025 18:46</t>
  </si>
  <si>
    <t>KT thang máy đã xử lí thang chạy bình thường</t>
  </si>
  <si>
    <t>Vũ Bá Hải</t>
  </si>
  <si>
    <t>29-CT0032-0701</t>
  </si>
  <si>
    <t>Thay khoá cửa phòng khách k đóng tiền</t>
  </si>
  <si>
    <t>Thay khoá cửa phòng khách k đóng tiền , chú sơn quay video từ thang máy đi ra thay khoá cửa  đến khi thang máy xuống tầng 1</t>
  </si>
  <si>
    <t>13/03/2025 09:40</t>
  </si>
  <si>
    <t>13/03/2025 11:40</t>
  </si>
  <si>
    <t>13/03/2025 11:26</t>
  </si>
  <si>
    <t>TT41 Thang máy kêu khi chạy</t>
  </si>
  <si>
    <t>14/03/2025 12:29</t>
  </si>
  <si>
    <t>15/03/2025 21:24</t>
  </si>
  <si>
    <t>15/03/2025 09:25</t>
  </si>
  <si>
    <t>KT thang máy đã xử lí quạt kêu</t>
  </si>
  <si>
    <t>16/03/2025 13:26</t>
  </si>
  <si>
    <t>18/03/2025 15:25</t>
  </si>
  <si>
    <t>16/03/2025 16:26</t>
  </si>
  <si>
    <t>KT thang máy đã xử lí</t>
  </si>
  <si>
    <t>thay bóng đèn trước cầu thang máy</t>
  </si>
  <si>
    <t>27/03/2025 16:49</t>
  </si>
  <si>
    <t>29/03/2025 16:48</t>
  </si>
  <si>
    <t>27/03/2025 18:31</t>
  </si>
  <si>
    <t>Đã thay xong</t>
  </si>
  <si>
    <t>Hỏng thang máy</t>
  </si>
  <si>
    <t>Vào lúc 21:45 tôi có đi đổ rác và thấy thang máy đang trong tình trạng này, không rõ thang máy đang được bảo dưỡng muộn hay bị sự cố. BQL cho kt tới sớm để kt khắc phục sự cố để đảm bảo an toàn cho cư dân.</t>
  </si>
  <si>
    <t>30/03/2025 21:49</t>
  </si>
  <si>
    <t>02/04/2025 21:49</t>
  </si>
  <si>
    <t>31/03/2025 14:18</t>
  </si>
  <si>
    <t>TT139 KH báo thang máy hỏng</t>
  </si>
  <si>
    <t>02/04/2025 10:47</t>
  </si>
  <si>
    <t>04/04/2025 10:44</t>
  </si>
  <si>
    <t>02/04/2025 21:33</t>
  </si>
  <si>
    <t>Kĩ thuật thang máy bảo trì thang</t>
  </si>
  <si>
    <t>Làm kiểm định thang máy</t>
  </si>
  <si>
    <t>Thang máy hết kiểm định</t>
  </si>
  <si>
    <t>02/04/2025 11:46</t>
  </si>
  <si>
    <t>30/06/2025 11:45</t>
  </si>
  <si>
    <t>31/05/2025 00:42</t>
  </si>
  <si>
    <t>đã làm kiểm định thang máy</t>
  </si>
  <si>
    <t>Kiểm tra đèn trong thang máy</t>
  </si>
  <si>
    <t>Đèn cháy tối om</t>
  </si>
  <si>
    <t>02/04/2025 16:28</t>
  </si>
  <si>
    <t>04/04/2025 16:27</t>
  </si>
  <si>
    <t>03/04/2025 18:30</t>
  </si>
  <si>
    <t>Tháo bảng mã QR cũ trong thang máy</t>
  </si>
  <si>
    <t>Check nhà</t>
  </si>
  <si>
    <t>04/04/2025 09:18</t>
  </si>
  <si>
    <t>08/04/2025 16:19</t>
  </si>
  <si>
    <t>08/04/2025 16:17</t>
  </si>
  <si>
    <t>Thay bóng đèn thang máy hỏng</t>
  </si>
  <si>
    <t>Bóng đèn thang máy hỏng nhờ kỹ thuật thay giúp</t>
  </si>
  <si>
    <t>04/04/2025 12:20</t>
  </si>
  <si>
    <t>07/04/2025 12:20</t>
  </si>
  <si>
    <t>06/04/2025 09:58</t>
  </si>
  <si>
    <t>Thang máy có chuột chết mùi rất kinh</t>
  </si>
  <si>
    <t>07/04/2025 09:15</t>
  </si>
  <si>
    <t>09/04/2025 09:15</t>
  </si>
  <si>
    <t>07/04/2025 20:17</t>
  </si>
  <si>
    <t>KT đã ktra thang k có chuột chết</t>
  </si>
  <si>
    <t>TT110 sửa nút bấm thang máy không nhạy</t>
  </si>
  <si>
    <t>11/04/2025 15:12</t>
  </si>
  <si>
    <t>13/04/2025 13:37</t>
  </si>
  <si>
    <t>12/04/2025 09:23</t>
  </si>
  <si>
    <t>Nút thang máy tầng 6 hỏng</t>
  </si>
  <si>
    <t>Hỏng nút bấm lên</t>
  </si>
  <si>
    <t>21/04/2025 11:48</t>
  </si>
  <si>
    <t>22/04/2025 11:48</t>
  </si>
  <si>
    <t>21/04/2025 12:25</t>
  </si>
  <si>
    <t>29-CT0039-0601</t>
  </si>
  <si>
    <t>KHÁCH Hàng có phản ánh về chỗ sạc xe điện và phần bảo trì thang máy(NVKD hỗ trợ xử lý cho khách hàng vấn đề sạc xe điiện)</t>
  </si>
  <si>
    <t>KHÁCH Hàng có phản ánh về chỗ sạc xe điện và phần bảo trì thang máy</t>
  </si>
  <si>
    <t>23/04/2025 01:44</t>
  </si>
  <si>
    <t>30/04/2025 09:44</t>
  </si>
  <si>
    <t>29/04/2025 09:44</t>
  </si>
  <si>
    <t>lỗi thang máy khách hàng phải đi bộ</t>
  </si>
  <si>
    <t>23/04/2025 09:28</t>
  </si>
  <si>
    <t>24/04/2025 08:38</t>
  </si>
  <si>
    <t>23/04/2025 14:03</t>
  </si>
  <si>
    <t>Bảo trì định kỳ</t>
  </si>
  <si>
    <t>Hút nước tháng máy</t>
  </si>
  <si>
    <t>24/04/2025 13:56</t>
  </si>
  <si>
    <t>10/06/2025 15:41</t>
  </si>
  <si>
    <t>04/05/2025 21:16</t>
  </si>
  <si>
    <t>hút nước hố thang máy</t>
  </si>
  <si>
    <t>Thang máy vào tầng 2</t>
  </si>
  <si>
    <t>Hiện thang máy vào tầng 2 đang không sử dụng được.  mặc dù đã mở khóa để bấm nhưng đèn ko sáng và thang ko di chuyển. chiều từ t2 đi xuống tầng G thì vẫn được</t>
  </si>
  <si>
    <t>05/05/2025 10:44</t>
  </si>
  <si>
    <t>07/05/2025 10:44</t>
  </si>
  <si>
    <t>05/05/2025 18:27</t>
  </si>
  <si>
    <t>LÊ QUÂN</t>
  </si>
  <si>
    <t>06/05/2025 10:25</t>
  </si>
  <si>
    <t>08/05/2025 11:25</t>
  </si>
  <si>
    <t>07/05/2025 09:52</t>
  </si>
  <si>
    <t>KT thang máy btri thang</t>
  </si>
  <si>
    <t>29-CT0121-0706</t>
  </si>
  <si>
    <t>Mất điện!</t>
  </si>
  <si>
    <t>sao không có thông báo cắt điện mà lại tự nhiên lại mất? cả thang máy cũng mất điện luôn rồi???</t>
  </si>
  <si>
    <t>08/05/2025 21:16</t>
  </si>
  <si>
    <t>11/05/2025 21:16</t>
  </si>
  <si>
    <t>09/05/2025 12:37</t>
  </si>
  <si>
    <t>Không dùng VT Đã Sử lý</t>
  </si>
  <si>
    <t>Thinh</t>
  </si>
  <si>
    <t>Bên mình cho ng qua sửa hộ em thang máy nhanh giúp em với ạ</t>
  </si>
  <si>
    <t>10/05/2025 12:53</t>
  </si>
  <si>
    <t>12/05/2025 12:53</t>
  </si>
  <si>
    <t>10/05/2025 14:04</t>
  </si>
  <si>
    <t>Thợ bảo tri</t>
  </si>
  <si>
    <t>Cần khóa thang máy tầng 2</t>
  </si>
  <si>
    <t>Hiện chức năng của thang máy tầng 2 KHÔNG đang hoạt động. rất mong BQL xử lý để có thể khóa dc thang máy tầng 2 như cũ. xin cảm ơn</t>
  </si>
  <si>
    <t>11/05/2025 15:13</t>
  </si>
  <si>
    <t>13/05/2025 15:13</t>
  </si>
  <si>
    <t>13/05/2025 14:53</t>
  </si>
  <si>
    <t>Đã xử li</t>
  </si>
  <si>
    <t>Lắp đèn thang máy</t>
  </si>
  <si>
    <t>Lắp đèn thang máy, đèn tối</t>
  </si>
  <si>
    <t>14/05/2025 14:55</t>
  </si>
  <si>
    <t>16/05/2025 14:55</t>
  </si>
  <si>
    <t>16/05/2025 17:47</t>
  </si>
  <si>
    <t>Dùng VT thay 2 bộ đèn led đủ sáng thang máy</t>
  </si>
  <si>
    <t>Thang máy kêu cót két</t>
  </si>
  <si>
    <t>Cảm giác dây thang máy sắp đứt</t>
  </si>
  <si>
    <t>21/05/2025 09:25</t>
  </si>
  <si>
    <t>23/05/2025 09:25</t>
  </si>
  <si>
    <t>21/05/2025 11:35</t>
  </si>
  <si>
    <t>Đã báo đối tac qua xl</t>
  </si>
  <si>
    <t>29-CT0008-0402</t>
  </si>
  <si>
    <t>Thang máy cảm biến nhạy quá, cứ chuẩn bị đóng cửa là lại bị mở ra. Vì vậy mất hoảng 2-3' mới đóng được cửa</t>
  </si>
  <si>
    <t>29/05/2025 10:22</t>
  </si>
  <si>
    <t>31/05/2025 10:22</t>
  </si>
  <si>
    <t>03/06/2025 10:39</t>
  </si>
  <si>
    <t>soss chìa khoá xe em bị rơi xg khe tháng máy - khách hàng hết hạn bảo hành</t>
  </si>
  <si>
    <t>soss chìa khoá xe em bị rơi xg khe tháng máy</t>
  </si>
  <si>
    <t>31/05/2025 21:06</t>
  </si>
  <si>
    <t>02/06/2025 21:06</t>
  </si>
  <si>
    <t>02/06/2025 08:40</t>
  </si>
  <si>
    <t>KT k hỗ trợ đc vì cần khoá thang máy</t>
  </si>
  <si>
    <t>0587878488</t>
  </si>
  <si>
    <t>1 bình cứu hoả vạch đỏ cạnh máy bơm, bóc tấm mica mã QR trong thang máy</t>
  </si>
  <si>
    <t>Biển thang máy</t>
  </si>
  <si>
    <t>Thiếu biển</t>
  </si>
  <si>
    <t>04/06/2025 13:45</t>
  </si>
  <si>
    <t>06/06/2025 13:44</t>
  </si>
  <si>
    <t>16/06/2025 15:53</t>
  </si>
  <si>
    <t>Đã dan xong t7</t>
  </si>
  <si>
    <t>nút thang máy dưới tầng 1 bị liệt không thể ấn gọi thang xuống được</t>
  </si>
  <si>
    <t>07/06/2025 13:27</t>
  </si>
  <si>
    <t>09/06/2025 13:27</t>
  </si>
  <si>
    <t>08/06/2025 09:18</t>
  </si>
  <si>
    <t>Vũ Thanh Tùng</t>
  </si>
  <si>
    <t>Sửa nút thang máy</t>
  </si>
  <si>
    <t>Sửa nuta thang máy tầng 1, tầng 6</t>
  </si>
  <si>
    <t>07/06/2025 20:27</t>
  </si>
  <si>
    <t>09/06/2025 20:27</t>
  </si>
  <si>
    <t>Thang máy xe máy hoạt động chập chờn</t>
  </si>
  <si>
    <t>09/06/2025 13:30</t>
  </si>
  <si>
    <t>10/06/2025 17:29</t>
  </si>
  <si>
    <t>10/06/2025 18:27</t>
  </si>
  <si>
    <t>KT thang máy đã ktra xử li</t>
  </si>
  <si>
    <t>Thang máy không mở được cửa tầng 1</t>
  </si>
  <si>
    <t>10/06/2025 10:14</t>
  </si>
  <si>
    <t>11/06/2025 10:14</t>
  </si>
  <si>
    <t>10/06/2025 11:11</t>
  </si>
  <si>
    <t>Trời mưa nước chảy từ nóc thang máy xuống</t>
  </si>
  <si>
    <t>15/06/2025 22:17</t>
  </si>
  <si>
    <t>18/06/2025 22:16</t>
  </si>
  <si>
    <t>16/06/2025 13:46</t>
  </si>
  <si>
    <t>Thay tay khóa cửa thang máy, cửa bung mưa hắt vào thang máy</t>
  </si>
  <si>
    <t>sửa nútthang máy</t>
  </si>
  <si>
    <t>Nút đóng thang máy lúc được lúc không, có lúc không bấm đóng cửa được</t>
  </si>
  <si>
    <t>16/06/2025 09:29</t>
  </si>
  <si>
    <t>18/06/2025 09:29</t>
  </si>
  <si>
    <t>16/06/2025 13:42</t>
  </si>
  <si>
    <t>Nguyễn Trọng Tài</t>
  </si>
  <si>
    <t>18/06/2025 10:27</t>
  </si>
  <si>
    <t>23/06/2025 10:27</t>
  </si>
  <si>
    <t>26/06/2025 11:25</t>
  </si>
  <si>
    <t>29-CT0043-0201</t>
  </si>
  <si>
    <t>cửa cầu thang máy không hoạt động bình thường</t>
  </si>
  <si>
    <t>cửa cầu thang máy bị dít</t>
  </si>
  <si>
    <t>20/06/2025 15:27</t>
  </si>
  <si>
    <t>22/06/2025 15:27</t>
  </si>
  <si>
    <t>21/06/2025 14:49</t>
  </si>
  <si>
    <t>Trịnh Văn Liêm</t>
  </si>
  <si>
    <t>29-CT0110-0503</t>
  </si>
  <si>
    <t>nút bấm thang máy</t>
  </si>
  <si>
    <t>nút bấm thang máy lên t5 ko bấm dc yêu cầu BQL ktra và sửa ngay và luôn ạ</t>
  </si>
  <si>
    <t>24/06/2025 15:29</t>
  </si>
  <si>
    <t>26/06/2025 15:29</t>
  </si>
  <si>
    <t>25/06/2025 12:49</t>
  </si>
  <si>
    <t>mai anh Lê</t>
  </si>
  <si>
    <t>cửa thang máy hỏng</t>
  </si>
  <si>
    <t>cửa thang mây hỏng</t>
  </si>
  <si>
    <t>01/07/2025 13:40</t>
  </si>
  <si>
    <t>03/07/2025 13:40</t>
  </si>
  <si>
    <t>01/07/2025 18:15</t>
  </si>
  <si>
    <t>Thang máy đi xe hỏng</t>
  </si>
  <si>
    <t>13/07/2025 12:30</t>
  </si>
  <si>
    <t>15/07/2025 12:30</t>
  </si>
  <si>
    <t>13/07/2025 20:03</t>
  </si>
  <si>
    <t>29-CT0130-1002</t>
  </si>
  <si>
    <t>Thang máy dành cho xe máy</t>
  </si>
  <si>
    <t>13/07/2025 12:34</t>
  </si>
  <si>
    <t>15/07/2025 12:34</t>
  </si>
  <si>
    <t>13/07/2025 20:02</t>
  </si>
  <si>
    <t>Dương linh</t>
  </si>
  <si>
    <t>Ảnh bóc biển chỗ cạnh thang máy dán mới giúp em</t>
  </si>
  <si>
    <t>Biển em để chỗ góc kệ</t>
  </si>
  <si>
    <t>14/07/2025 16:37</t>
  </si>
  <si>
    <t>16/07/2025 16:37</t>
  </si>
  <si>
    <t>14/07/2025 19:01</t>
  </si>
  <si>
    <t>Đã dan xong</t>
  </si>
  <si>
    <t>TT149 707 KH phản ánh thang máy tòa nhà không dừngở tầng 7 khi nhận lệnh gọi , toàn bỏ qua nhờ KT báođối tác check</t>
  </si>
  <si>
    <t>84972624195</t>
  </si>
  <si>
    <t>18/07/2025 11:05</t>
  </si>
  <si>
    <t>20/07/2025 11:05</t>
  </si>
  <si>
    <t>19/07/2025 08:29</t>
  </si>
  <si>
    <t>29-CT0121-0406</t>
  </si>
  <si>
    <t>18/07/2025 11:58</t>
  </si>
  <si>
    <t>20/07/2025 11:58</t>
  </si>
  <si>
    <t>19/07/2025 14:32</t>
  </si>
  <si>
    <t>Nguyễn Đức Bảo</t>
  </si>
  <si>
    <t>Thay bóng điện hành lang</t>
  </si>
  <si>
    <t>Bóng hành lanh sảnh thang máy tầng 4 bị cháy</t>
  </si>
  <si>
    <t>18/07/2025 18:12</t>
  </si>
  <si>
    <t>20/07/2025 18:12</t>
  </si>
  <si>
    <t>19/07/2025 19:08</t>
  </si>
  <si>
    <t>19/07/2025 15:08</t>
  </si>
  <si>
    <t>21/07/2025 15:08</t>
  </si>
  <si>
    <t>19/07/2025 18:29</t>
  </si>
  <si>
    <t>KT thang máy đã ktra xử lí</t>
  </si>
  <si>
    <t>hướng dẫn AE KD trực đêm cách khóa thang máy</t>
  </si>
  <si>
    <t>21/07/2025 09:13</t>
  </si>
  <si>
    <t>22/07/2025 23:59</t>
  </si>
  <si>
    <t>21/07/2025 16:57</t>
  </si>
  <si>
    <t>Bịt thang máy</t>
  </si>
  <si>
    <t>21/07/2025 10:59</t>
  </si>
  <si>
    <t>23/07/2025 10:58</t>
  </si>
  <si>
    <t>21/07/2025 18:07</t>
  </si>
  <si>
    <t>Bịt tôn cửa sổ thang máy</t>
  </si>
  <si>
    <t>Thang máy bị mưa hắt vào</t>
  </si>
  <si>
    <t>Kiểm tra trên tầng thượng buồng kỹ thuật thang máy đang bị mưa hắt vào</t>
  </si>
  <si>
    <t>24/07/2025 10:48</t>
  </si>
  <si>
    <t>26/07/2025 10:48</t>
  </si>
  <si>
    <t>24/07/2025 12:21</t>
  </si>
  <si>
    <t>Tầng 7 không đóng cửa nước mưa hắt vào</t>
  </si>
  <si>
    <t>Thường xuyên hỏng thang máy</t>
  </si>
  <si>
    <t>1 tuần gần đây thường xuyên hỏng thang máy, mình phải leo thang bộ liên tục mặc dù ở tầng 8. Yêu cầu bảo dưỡng để bảo vệ an toàn cho cư dân</t>
  </si>
  <si>
    <t>27/07/2025 00:52</t>
  </si>
  <si>
    <t>29/07/2025 00:52</t>
  </si>
  <si>
    <t>28/07/2025 10:18</t>
  </si>
  <si>
    <t>Nguyễn Hồng Vân</t>
  </si>
  <si>
    <t>27/07/2025 10:35</t>
  </si>
  <si>
    <t>29/07/2025 10:35</t>
  </si>
  <si>
    <t>28/07/2025 10:19</t>
  </si>
  <si>
    <t>Thâng máy</t>
  </si>
  <si>
    <t>Không di chuyển được</t>
  </si>
  <si>
    <t>05/08/2025 15:22</t>
  </si>
  <si>
    <t>07/08/2025 15:22</t>
  </si>
  <si>
    <t>05/08/2025 19:48</t>
  </si>
  <si>
    <t>KT thang máy đã ktra</t>
  </si>
  <si>
    <t>thang máy tầng 4 k ấn chọn được</t>
  </si>
  <si>
    <t>05/08/2025 15:47</t>
  </si>
  <si>
    <t>07/08/2025 15:47</t>
  </si>
  <si>
    <t>07/08/2025 18:41</t>
  </si>
  <si>
    <t>Đã xử lý, đối tác ngoài.</t>
  </si>
  <si>
    <t>thang máy có dấu hiệu bị lỗi, thang giật lên xuống, khi thang mở sàn thang máy cao hơn sàn hành lang tầm 5cm</t>
  </si>
  <si>
    <t>06/08/2025 09:31</t>
  </si>
  <si>
    <t>08/08/2025 09:31</t>
  </si>
  <si>
    <t>06/08/2025 11:52</t>
  </si>
  <si>
    <t>Đã bao bên hotnai đên xl</t>
  </si>
  <si>
    <t>Bóng đèn thang máy bị cháy cần hỗ trợ thay thêz</t>
  </si>
  <si>
    <t>08/08/2025 16:58</t>
  </si>
  <si>
    <t>10/08/2025 16:58</t>
  </si>
  <si>
    <t>12/08/2025 15:25</t>
  </si>
  <si>
    <t>Đối tác đã xử lý</t>
  </si>
  <si>
    <t>Sửa thang máy tầng 4</t>
  </si>
  <si>
    <t>Thang máy không sử dụng được</t>
  </si>
  <si>
    <t>09/08/2025 05:39</t>
  </si>
  <si>
    <t>11/08/2025 05:39</t>
  </si>
  <si>
    <t>10/08/2025 10:11</t>
  </si>
  <si>
    <t>Đã xử lý, không dùng vật tư</t>
  </si>
  <si>
    <t>Kiểm tra xử lý thấm tầng 10</t>
  </si>
  <si>
    <t>Thợ thang máy báo đang bị thấm cần xử lý chống thấm trên t10 để tránh ngấm nước đảm bảo k hư hại thang</t>
  </si>
  <si>
    <t>15/08/2025 17:27</t>
  </si>
  <si>
    <t>29/08/2025 17:27</t>
  </si>
  <si>
    <t>Thang máy để xe k hoạt động</t>
  </si>
  <si>
    <t>15/08/2025 20:52</t>
  </si>
  <si>
    <t>17/08/2025 20:52</t>
  </si>
  <si>
    <t>16/08/2025 11:15</t>
  </si>
  <si>
    <t>thang máy tự bấm lên t10 mà k ai ấn</t>
  </si>
  <si>
    <t>qua kiểm tra thang máy nha bạn. nó tự bấm lên tầng 10</t>
  </si>
  <si>
    <t>19/08/2025 17:40</t>
  </si>
  <si>
    <t>22/08/2025 17:40</t>
  </si>
  <si>
    <t>20/08/2025 17:41</t>
  </si>
  <si>
    <t>KT đã ktra thang hoạt động bình thường</t>
  </si>
  <si>
    <t>Lỗi thang máy</t>
  </si>
  <si>
    <t>hỏng không dùng được</t>
  </si>
  <si>
    <t>20/08/2025 17:59</t>
  </si>
  <si>
    <t>22/08/2025 17:59</t>
  </si>
  <si>
    <t>21/08/2025 10:40</t>
  </si>
  <si>
    <t>Chủ nhà 11 phản ánh thang máy hỏng</t>
  </si>
  <si>
    <t>20/08/2025 18:10</t>
  </si>
  <si>
    <t>22/08/2025 18:10</t>
  </si>
  <si>
    <t>21/08/2025 08:32</t>
  </si>
  <si>
    <t>Khách hàng đã báo quản lý và kỹ thuật về việc mất điện từ 8:42. Tuy nhiên đến 9:42 vẫn không thấy phản hồi. Điện hành lang và tháng máy vẫn có.</t>
  </si>
  <si>
    <t>24/08/2025 09:46</t>
  </si>
  <si>
    <t>26/08/2025 09:46</t>
  </si>
  <si>
    <t>24/08/2025 10:25</t>
  </si>
  <si>
    <t>Đaz thay 2 attomat</t>
  </si>
  <si>
    <t>Bơm nước thang máy</t>
  </si>
  <si>
    <t>26/08/2025 08:39</t>
  </si>
  <si>
    <t>28/08/2025 08:39</t>
  </si>
  <si>
    <t>27/08/2025 21:01</t>
  </si>
  <si>
    <t>Tát nước thang máy</t>
  </si>
  <si>
    <t>27/08/2025 13:26</t>
  </si>
  <si>
    <t>31/08/2025 14:56</t>
  </si>
  <si>
    <t>Kẹt thang máy</t>
  </si>
  <si>
    <t>28/08/2025 15:27</t>
  </si>
  <si>
    <t>Bung chỗ khoá</t>
  </si>
  <si>
    <t>27/08/2025 13:45</t>
  </si>
  <si>
    <t>29/08/2025 13:44</t>
  </si>
  <si>
    <t>27/08/2025 17:34</t>
  </si>
  <si>
    <t>27/08/2025 19:16</t>
  </si>
  <si>
    <t>29/08/2025 19:16</t>
  </si>
  <si>
    <t>28/08/2025 13:50</t>
  </si>
  <si>
    <t>Sửa máy bơm</t>
  </si>
  <si>
    <t>Máy bơm bên phía thang máy có hiện tượng chập cháy khét</t>
  </si>
  <si>
    <t>29/08/2025 15:46</t>
  </si>
  <si>
    <t>31/08/2025 15:46</t>
  </si>
  <si>
    <t>Gửi anh Tuấn Anh,_x000D_
 10/9 Cty sẽ bàn giao lại nhà cho chủ nhà. Như thông tin em đã trao đổi và anh cũng đã nắm bắt hiện trạng, A sắp xếp để hoàn thiện các hạng mục trong nhà bị hỏng để cty bàn giao cho chủ nhà đúng hạn nhé:_x000D_
1. Xử lý nắp cống ở cửa_x000D_
2. Xử lý làm lại phần gạch vỡ nhà để xe_x000D_
3. Sơn lại bên ngoài khu vực bị bong, ngấm_x000D_
4. Xử lý phần gạch cửa ra vào thang máy bị mất_x000D_
5. Và 1 vài các hạng mục khác AE mình đã thống nhất</t>
  </si>
  <si>
    <t>30/08/2025 12:10</t>
  </si>
  <si>
    <t>30/08/2025 16:10</t>
  </si>
  <si>
    <t>01/09/2025 16:10</t>
  </si>
  <si>
    <t>30/08/2025 18:05</t>
  </si>
  <si>
    <t>Nước tầng 2 ngấm xuống tháng máy, chú giúp cháu hút nước hố pit ra ạ</t>
  </si>
  <si>
    <t>11/09/2025 12:49</t>
  </si>
  <si>
    <t>09/10/2025 12:49</t>
  </si>
  <si>
    <t>E ấn thang máy lên tầng 7 cũng ko lên được. Bước vào thang máy thì cửa thang máy cứ mở ra xong đóng lại liên tục, xong còn rung rung nữa.  Sửa giúp bọn e nhé.</t>
  </si>
  <si>
    <t>15/09/2025 11:36</t>
  </si>
  <si>
    <t>17/09/2025 11:36</t>
  </si>
  <si>
    <t>15/09/2025 22:13</t>
  </si>
  <si>
    <t>Đaxxl</t>
  </si>
  <si>
    <t>DANH SÁCH KIỂM ĐỊNH THANG MÁY</t>
  </si>
  <si>
    <t>Ngày KĐ</t>
  </si>
  <si>
    <t>Khu vực2</t>
  </si>
  <si>
    <t>Count of TÊN TÒA NHÀ</t>
  </si>
  <si>
    <t>Ngày kiểm định</t>
  </si>
  <si>
    <t>Số giờ xảy ra sự cố sau khi bảo trì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</si>
</sst>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5" formatCode="_-* #,##0.0_-;\-* #,##0.0_-;_-* &quot;-&quot;??_-;_-@_-"/>
    <numFmt numFmtId="169" formatCode="[$-1010409]d/m/yyyy\ h:mm\ AM/PM;@"/>
  </numFmts>
  <fonts count="20" x14ac:knownFonts="1">
    <font>
      <sz val="12"/>
      <color rgb="FF000000"/>
      <name val="Calibri"/>
      <family val="1"/>
    </font>
    <font>
      <b/>
      <sz val="12"/>
      <color rgb="FF000000"/>
      <name val="Times New Roman"/>
      <family val="1"/>
    </font>
    <font>
      <sz val="12"/>
      <color rgb="FF000000"/>
      <name val="Times New Roman"/>
      <family val="1"/>
    </font>
    <font>
      <sz val="12"/>
      <color rgb="FF000000"/>
      <name val="Calibri"/>
      <family val="1"/>
    </font>
    <font>
      <b/>
      <sz val="11"/>
      <color theme="1"/>
      <name val="Times New Roman"/>
      <family val="1"/>
    </font>
    <font>
      <sz val="11"/>
      <color theme="1"/>
      <name val="Times New Roman"/>
      <family val="1"/>
    </font>
    <font>
      <b/>
      <sz val="11"/>
      <color rgb="FFFFFFFF"/>
      <name val="Times New Roman"/>
      <family val="1"/>
    </font>
    <font>
      <sz val="11"/>
      <color rgb="FF000000"/>
      <name val="Times New Roman"/>
      <family val="1"/>
    </font>
    <font>
      <sz val="11"/>
      <color rgb="FF9C0006"/>
      <name val="Times New Roman"/>
      <family val="1"/>
    </font>
    <font>
      <sz val="11"/>
      <color rgb="FFFF0000"/>
      <name val="Times New Roman"/>
      <family val="1"/>
    </font>
    <font>
      <sz val="10"/>
      <color rgb="FF000000"/>
      <name val="Times New Roman"/>
      <family val="1"/>
    </font>
    <font>
      <sz val="11"/>
      <color rgb="FF081B3A"/>
      <name val="Times New Roman"/>
      <family val="1"/>
    </font>
    <font>
      <sz val="12"/>
      <color theme="1"/>
      <name val="Times New Roman"/>
      <family val="1"/>
    </font>
    <font>
      <sz val="8"/>
      <name val="Calibri"/>
      <family val="1"/>
    </font>
    <font>
      <b/>
      <sz val="12"/>
      <color theme="0"/>
      <name val="Times New Roman"/>
      <family val="1"/>
    </font>
    <font>
      <sz val="12"/>
      <color rgb="FF000000"/>
      <name val="Times New Roman"/>
      <family val="1"/>
      <scheme val="major"/>
    </font>
    <font>
      <b/>
      <sz val="14"/>
      <color rgb="FFFF0000"/>
      <name val="Times New Roman"/>
      <family val="1"/>
    </font>
    <font>
      <sz val="10"/>
      <color theme="1"/>
      <name val="Times New Roman"/>
      <family val="1"/>
      <scheme val="major"/>
    </font>
    <font>
      <b/>
      <sz val="12"/>
      <color theme="0"/>
      <name val="Times New Roman"/>
      <family val="1"/>
      <scheme val="major"/>
    </font>
    <font>
      <sz val="12"/>
      <color theme="0"/>
      <name val="Times New Roman"/>
      <family val="1"/>
      <scheme val="major"/>
    </font>
  </fonts>
  <fills count="11">
    <fill>
      <patternFill patternType="none"/>
    </fill>
    <fill>
      <patternFill patternType="gray125"/>
    </fill>
    <fill>
      <patternFill patternType="none">
        <bgColor rgb="FF248F55"/>
      </patternFill>
    </fill>
    <fill>
      <patternFill patternType="solid">
        <fgColor rgb="FF1155CC"/>
        <bgColor indexed="64"/>
      </patternFill>
    </fill>
    <fill>
      <patternFill patternType="solid">
        <fgColor rgb="FFFFFFFF"/>
        <bgColor indexed="64"/>
      </patternFill>
    </fill>
    <fill>
      <patternFill patternType="solid">
        <fgColor rgb="FFFEF2CB"/>
        <bgColor indexed="64"/>
      </patternFill>
    </fill>
    <fill>
      <patternFill patternType="solid">
        <fgColor rgb="FFFFC7CE"/>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FFFF00"/>
        <bgColor rgb="FFFFFF00"/>
      </patternFill>
    </fill>
    <fill>
      <patternFill patternType="solid">
        <fgColor theme="4"/>
        <bgColor theme="4"/>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s>
  <cellStyleXfs count="61">
    <xf numFmtId="0" fontId="0" fillId="0" borderId="0" applyBorder="0" applyAlignment="0" applyProtection="0"/>
    <xf numFmtId="43" fontId="3" fillId="0" borderId="0" applyFont="0" applyFill="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43" fontId="3" fillId="2" borderId="0" applyFont="0" applyFill="0" applyBorder="0" applyAlignment="0" applyProtection="0"/>
    <xf numFmtId="41" fontId="3" fillId="2" borderId="0" applyFont="0" applyFill="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xf numFmtId="0" fontId="3" fillId="2" borderId="0" applyBorder="0" applyAlignment="0" applyProtection="0"/>
  </cellStyleXfs>
  <cellXfs count="122">
    <xf numFmtId="0" fontId="0" fillId="0" borderId="0" xfId="0"/>
    <xf numFmtId="0" fontId="4"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14" fontId="5" fillId="0" borderId="0" xfId="0" applyNumberFormat="1" applyFont="1" applyAlignment="1">
      <alignment horizontal="center" vertical="center" wrapText="1"/>
    </xf>
    <xf numFmtId="0" fontId="5" fillId="0" borderId="0" xfId="0" applyFont="1" applyAlignment="1">
      <alignment horizontal="center" vertical="center"/>
    </xf>
    <xf numFmtId="0" fontId="6" fillId="3" borderId="0" xfId="0" applyFont="1" applyFill="1" applyAlignment="1">
      <alignment horizontal="center" vertical="center" wrapText="1"/>
    </xf>
    <xf numFmtId="0" fontId="7" fillId="4" borderId="0" xfId="0" applyFont="1" applyFill="1" applyAlignment="1">
      <alignment horizontal="center" vertical="center" wrapText="1"/>
    </xf>
    <xf numFmtId="0" fontId="7" fillId="4" borderId="0" xfId="0" applyFont="1" applyFill="1" applyAlignment="1">
      <alignment vertical="center" wrapText="1"/>
    </xf>
    <xf numFmtId="14" fontId="7" fillId="0" borderId="0" xfId="0" applyNumberFormat="1" applyFont="1" applyAlignment="1">
      <alignment horizontal="center" vertical="center" wrapText="1"/>
    </xf>
    <xf numFmtId="0" fontId="7" fillId="5" borderId="0" xfId="0" applyFont="1" applyFill="1" applyAlignment="1">
      <alignment horizontal="center" vertical="center" wrapText="1"/>
    </xf>
    <xf numFmtId="0" fontId="2" fillId="4" borderId="0" xfId="0" applyFont="1" applyFill="1" applyAlignment="1">
      <alignment vertical="center" wrapText="1"/>
    </xf>
    <xf numFmtId="0" fontId="7" fillId="4" borderId="0" xfId="0" applyFont="1" applyFill="1" applyAlignment="1">
      <alignment horizontal="center" wrapText="1"/>
    </xf>
    <xf numFmtId="0" fontId="7" fillId="4" borderId="0" xfId="0" applyFont="1" applyFill="1" applyAlignment="1">
      <alignment wrapText="1"/>
    </xf>
    <xf numFmtId="14" fontId="7" fillId="0" borderId="0" xfId="0" applyNumberFormat="1" applyFont="1" applyAlignment="1">
      <alignment horizontal="center" wrapText="1"/>
    </xf>
    <xf numFmtId="14" fontId="7" fillId="4" borderId="0" xfId="0" applyNumberFormat="1" applyFont="1" applyFill="1" applyAlignment="1">
      <alignment horizontal="center" vertical="center" wrapText="1"/>
    </xf>
    <xf numFmtId="0" fontId="8" fillId="6" borderId="0" xfId="0" applyFont="1" applyFill="1" applyAlignment="1">
      <alignment horizontal="center" vertical="center" wrapText="1"/>
    </xf>
    <xf numFmtId="14" fontId="7" fillId="7" borderId="0" xfId="0" applyNumberFormat="1" applyFont="1" applyFill="1" applyAlignment="1">
      <alignment horizontal="center" vertical="center" wrapText="1"/>
    </xf>
    <xf numFmtId="0" fontId="2" fillId="4" borderId="0" xfId="0" applyFont="1" applyFill="1" applyAlignment="1">
      <alignment wrapText="1"/>
    </xf>
    <xf numFmtId="0" fontId="7" fillId="5" borderId="0" xfId="0" applyFont="1" applyFill="1" applyAlignment="1">
      <alignment horizontal="center" wrapText="1"/>
    </xf>
    <xf numFmtId="0" fontId="7" fillId="0" borderId="0" xfId="0" applyFont="1" applyAlignment="1">
      <alignment wrapText="1"/>
    </xf>
    <xf numFmtId="0" fontId="7" fillId="0" borderId="0" xfId="0" applyFont="1" applyAlignment="1">
      <alignment horizontal="center" wrapText="1"/>
    </xf>
    <xf numFmtId="14" fontId="7" fillId="7" borderId="0" xfId="0" applyNumberFormat="1" applyFont="1" applyFill="1" applyAlignment="1">
      <alignment horizontal="center" wrapText="1"/>
    </xf>
    <xf numFmtId="0" fontId="2" fillId="4" borderId="0" xfId="0" applyFont="1" applyFill="1" applyAlignment="1">
      <alignment horizontal="center" wrapText="1"/>
    </xf>
    <xf numFmtId="14" fontId="7" fillId="4" borderId="0" xfId="0" applyNumberFormat="1" applyFont="1" applyFill="1" applyAlignment="1">
      <alignment horizontal="center" wrapText="1"/>
    </xf>
    <xf numFmtId="0" fontId="8" fillId="6" borderId="0" xfId="0" applyFont="1" applyFill="1" applyAlignment="1">
      <alignment horizontal="center" wrapText="1"/>
    </xf>
    <xf numFmtId="0" fontId="2" fillId="0" borderId="0" xfId="0" applyFont="1" applyAlignment="1">
      <alignment wrapText="1"/>
    </xf>
    <xf numFmtId="0" fontId="9" fillId="4" borderId="0" xfId="0" applyFont="1" applyFill="1" applyAlignment="1">
      <alignment vertical="center" wrapText="1"/>
    </xf>
    <xf numFmtId="0" fontId="9" fillId="4" borderId="0" xfId="0" applyFont="1" applyFill="1" applyAlignment="1">
      <alignment wrapText="1"/>
    </xf>
    <xf numFmtId="0" fontId="9" fillId="0" borderId="0" xfId="0" applyFont="1" applyAlignment="1">
      <alignment wrapText="1"/>
    </xf>
    <xf numFmtId="0" fontId="10" fillId="0" borderId="0" xfId="0" applyFont="1" applyAlignment="1">
      <alignment wrapText="1"/>
    </xf>
    <xf numFmtId="0" fontId="11" fillId="4" borderId="0" xfId="0" applyFont="1" applyFill="1" applyAlignment="1">
      <alignment wrapText="1"/>
    </xf>
    <xf numFmtId="14" fontId="5" fillId="0" borderId="0" xfId="0" applyNumberFormat="1"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165" fontId="1" fillId="2" borderId="0" xfId="1" applyNumberFormat="1" applyFont="1" applyFill="1" applyBorder="1" applyAlignment="1">
      <alignment horizontal="center" vertical="center" wrapText="1"/>
    </xf>
    <xf numFmtId="165" fontId="0" fillId="0" borderId="0" xfId="1" applyNumberFormat="1" applyFont="1" applyAlignment="1">
      <alignment horizontal="center"/>
    </xf>
    <xf numFmtId="0" fontId="0" fillId="0" borderId="0" xfId="0" applyAlignment="1">
      <alignment horizontal="left"/>
    </xf>
    <xf numFmtId="0" fontId="0" fillId="0" borderId="0" xfId="0" pivotButton="1"/>
    <xf numFmtId="0" fontId="0" fillId="0" borderId="0" xfId="0" applyAlignment="1"/>
    <xf numFmtId="0" fontId="12" fillId="0" borderId="1" xfId="6" applyFont="1" applyFill="1" applyBorder="1" applyAlignment="1">
      <alignment vertical="center" wrapText="1"/>
    </xf>
    <xf numFmtId="0" fontId="0" fillId="0" borderId="0" xfId="0" pivotButton="1" applyAlignment="1">
      <alignment horizontal="center"/>
    </xf>
    <xf numFmtId="0" fontId="2" fillId="0" borderId="1" xfId="23" applyFont="1" applyFill="1" applyBorder="1" applyAlignment="1">
      <alignment vertical="center" wrapText="1"/>
    </xf>
    <xf numFmtId="1" fontId="0" fillId="0" borderId="0" xfId="0" applyNumberFormat="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horizontal="center" vertical="center" wrapText="1"/>
    </xf>
    <xf numFmtId="1" fontId="1" fillId="0" borderId="3" xfId="0" applyNumberFormat="1" applyFont="1" applyBorder="1" applyAlignment="1">
      <alignment horizontal="center" vertical="center" wrapText="1"/>
    </xf>
    <xf numFmtId="169" fontId="2" fillId="0" borderId="1" xfId="0" applyNumberFormat="1" applyFont="1" applyBorder="1" applyAlignment="1">
      <alignment horizontal="center" vertical="center" wrapText="1"/>
    </xf>
    <xf numFmtId="169" fontId="0" fillId="0" borderId="0" xfId="0" applyNumberFormat="1" applyAlignment="1">
      <alignment horizont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3" fontId="2" fillId="0" borderId="1" xfId="0" applyNumberFormat="1" applyFont="1" applyBorder="1" applyAlignment="1">
      <alignment vertical="center" wrapText="1"/>
    </xf>
    <xf numFmtId="0" fontId="2" fillId="9" borderId="1" xfId="0" applyFont="1" applyFill="1" applyBorder="1" applyAlignment="1">
      <alignment vertical="center" wrapText="1"/>
    </xf>
    <xf numFmtId="0" fontId="5" fillId="2" borderId="5" xfId="2" applyFont="1" applyBorder="1" applyAlignment="1">
      <alignment horizontal="center" vertical="center"/>
    </xf>
    <xf numFmtId="0" fontId="5" fillId="0" borderId="5" xfId="0" applyFont="1" applyBorder="1" applyAlignment="1">
      <alignment horizontal="center" vertical="center" wrapText="1"/>
    </xf>
    <xf numFmtId="0" fontId="5" fillId="2" borderId="5" xfId="2" applyFont="1" applyBorder="1" applyAlignment="1">
      <alignment horizontal="left" vertical="center"/>
    </xf>
    <xf numFmtId="0" fontId="5" fillId="2" borderId="5" xfId="2" applyFont="1" applyBorder="1" applyAlignment="1">
      <alignment vertical="center"/>
    </xf>
    <xf numFmtId="0" fontId="5" fillId="2" borderId="5" xfId="2" applyFont="1" applyBorder="1" applyAlignment="1">
      <alignment horizontal="center" vertical="center" wrapText="1"/>
    </xf>
    <xf numFmtId="0" fontId="5" fillId="8" borderId="5" xfId="2" applyFont="1" applyFill="1" applyBorder="1" applyAlignment="1">
      <alignment horizontal="center" vertical="center"/>
    </xf>
    <xf numFmtId="0" fontId="5" fillId="8" borderId="5" xfId="0" applyFont="1" applyFill="1" applyBorder="1" applyAlignment="1">
      <alignment horizontal="center" vertical="center" wrapText="1"/>
    </xf>
    <xf numFmtId="0" fontId="5" fillId="8" borderId="5" xfId="2" applyFont="1" applyFill="1" applyBorder="1" applyAlignment="1">
      <alignment horizontal="left" vertical="center"/>
    </xf>
    <xf numFmtId="0" fontId="5" fillId="8" borderId="5" xfId="2" applyFont="1" applyFill="1" applyBorder="1" applyAlignment="1">
      <alignment vertical="center"/>
    </xf>
    <xf numFmtId="0" fontId="5" fillId="8" borderId="5" xfId="2" applyFont="1" applyFill="1" applyBorder="1" applyAlignment="1">
      <alignment horizontal="center" vertical="center" wrapText="1"/>
    </xf>
    <xf numFmtId="0" fontId="14" fillId="10" borderId="5" xfId="2" applyFont="1" applyFill="1" applyBorder="1" applyAlignment="1">
      <alignment horizontal="center" vertical="center" wrapText="1"/>
    </xf>
    <xf numFmtId="169" fontId="1" fillId="0" borderId="3" xfId="0" applyNumberFormat="1" applyFont="1" applyBorder="1" applyAlignment="1">
      <alignment horizontal="center" vertical="center" wrapText="1"/>
    </xf>
    <xf numFmtId="22"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2" borderId="7" xfId="0" applyFont="1" applyFill="1" applyBorder="1" applyAlignment="1">
      <alignment horizontal="center" vertical="center" wrapText="1"/>
    </xf>
    <xf numFmtId="14" fontId="16" fillId="2" borderId="7" xfId="0" applyNumberFormat="1" applyFont="1" applyFill="1" applyBorder="1" applyAlignment="1">
      <alignment horizontal="center" vertical="center" wrapText="1"/>
    </xf>
    <xf numFmtId="0" fontId="17" fillId="0" borderId="6" xfId="0" applyFont="1" applyFill="1" applyBorder="1" applyAlignment="1">
      <alignment horizontal="center" vertical="center"/>
    </xf>
    <xf numFmtId="0" fontId="17" fillId="0" borderId="5" xfId="0" applyFont="1" applyFill="1" applyBorder="1" applyAlignment="1">
      <alignment horizontal="center" vertical="center" wrapText="1"/>
    </xf>
    <xf numFmtId="14" fontId="17" fillId="0" borderId="5" xfId="0" applyNumberFormat="1" applyFont="1" applyFill="1" applyBorder="1" applyAlignment="1">
      <alignment horizontal="center" vertical="center" wrapText="1"/>
    </xf>
    <xf numFmtId="0" fontId="19" fillId="0" borderId="0" xfId="0" applyFont="1"/>
    <xf numFmtId="165" fontId="19" fillId="0" borderId="0" xfId="1" applyNumberFormat="1" applyFont="1" applyAlignment="1">
      <alignment horizontal="center"/>
    </xf>
    <xf numFmtId="0" fontId="19" fillId="0" borderId="0" xfId="0" applyFont="1" applyAlignment="1">
      <alignment horizontal="center"/>
    </xf>
    <xf numFmtId="0" fontId="19" fillId="0" borderId="0" xfId="0" applyFont="1" applyAlignment="1">
      <alignment horizontal="center" vertical="center"/>
    </xf>
    <xf numFmtId="1" fontId="19" fillId="0" borderId="0" xfId="0" applyNumberFormat="1" applyFont="1" applyAlignment="1">
      <alignment horizont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wrapText="1"/>
    </xf>
    <xf numFmtId="14" fontId="18" fillId="0" borderId="9" xfId="0" applyNumberFormat="1" applyFont="1" applyFill="1" applyBorder="1" applyAlignment="1">
      <alignment horizontal="center" vertical="center" wrapText="1"/>
    </xf>
    <xf numFmtId="1" fontId="18" fillId="0" borderId="9" xfId="0" applyNumberFormat="1" applyFont="1" applyFill="1" applyBorder="1" applyAlignment="1">
      <alignment horizontal="center" vertical="center" wrapText="1"/>
    </xf>
    <xf numFmtId="0" fontId="17" fillId="0" borderId="13" xfId="0" applyFont="1" applyFill="1" applyBorder="1" applyAlignment="1">
      <alignment horizontal="center" vertical="center" wrapText="1"/>
    </xf>
    <xf numFmtId="14" fontId="17" fillId="0" borderId="13" xfId="0" applyNumberFormat="1" applyFont="1" applyFill="1" applyBorder="1" applyAlignment="1">
      <alignment horizontal="center" vertical="center" wrapText="1"/>
    </xf>
    <xf numFmtId="0" fontId="18" fillId="0" borderId="9"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0" fillId="0" borderId="0" xfId="0" applyNumberFormat="1" applyAlignment="1">
      <alignment horizontal="center"/>
    </xf>
    <xf numFmtId="0" fontId="18" fillId="0" borderId="10" xfId="0" applyNumberFormat="1" applyFont="1" applyFill="1" applyBorder="1" applyAlignment="1">
      <alignment horizontal="center" vertical="center" wrapText="1"/>
    </xf>
    <xf numFmtId="0" fontId="15" fillId="0" borderId="5" xfId="0" applyFont="1" applyFill="1" applyBorder="1" applyAlignment="1">
      <alignment horizontal="center" vertical="center"/>
    </xf>
    <xf numFmtId="1" fontId="15" fillId="0" borderId="5" xfId="0" applyNumberFormat="1" applyFont="1" applyFill="1" applyBorder="1" applyAlignment="1">
      <alignment horizontal="center" vertical="center"/>
    </xf>
    <xf numFmtId="0" fontId="15" fillId="0" borderId="5" xfId="0" applyNumberFormat="1" applyFont="1" applyFill="1" applyBorder="1" applyAlignment="1">
      <alignment horizontal="center" vertical="center"/>
    </xf>
    <xf numFmtId="0" fontId="15" fillId="0" borderId="11" xfId="0" applyNumberFormat="1" applyFont="1" applyFill="1" applyBorder="1" applyAlignment="1">
      <alignment horizontal="center" vertical="center"/>
    </xf>
    <xf numFmtId="0" fontId="17" fillId="0" borderId="12" xfId="0" applyFont="1" applyFill="1" applyBorder="1" applyAlignment="1">
      <alignment horizontal="center" vertical="center"/>
    </xf>
    <xf numFmtId="0" fontId="15" fillId="0" borderId="13" xfId="0" applyFont="1" applyFill="1" applyBorder="1" applyAlignment="1">
      <alignment horizontal="center" vertical="center"/>
    </xf>
    <xf numFmtId="1" fontId="15" fillId="0" borderId="13" xfId="0" applyNumberFormat="1" applyFont="1" applyFill="1" applyBorder="1" applyAlignment="1">
      <alignment horizontal="center" vertical="center"/>
    </xf>
    <xf numFmtId="0" fontId="15" fillId="0" borderId="13" xfId="0" applyNumberFormat="1" applyFont="1" applyFill="1" applyBorder="1" applyAlignment="1">
      <alignment horizontal="center" vertical="center"/>
    </xf>
    <xf numFmtId="0" fontId="15" fillId="0" borderId="14" xfId="0" applyNumberFormat="1" applyFont="1" applyFill="1" applyBorder="1" applyAlignment="1">
      <alignment horizontal="center" vertical="center"/>
    </xf>
    <xf numFmtId="0" fontId="2" fillId="0" borderId="1" xfId="0" applyNumberFormat="1" applyFont="1" applyFill="1" applyBorder="1" applyAlignment="1">
      <alignment vertical="center" wrapText="1"/>
    </xf>
    <xf numFmtId="0" fontId="2" fillId="0" borderId="7"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5" fillId="0" borderId="0" xfId="0" applyFont="1" applyFill="1" applyAlignment="1">
      <alignment vertical="center"/>
    </xf>
    <xf numFmtId="0" fontId="0" fillId="0" borderId="0" xfId="0" applyNumberFormat="1"/>
    <xf numFmtId="0" fontId="0" fillId="0" borderId="0" xfId="0" applyNumberFormat="1" applyAlignment="1">
      <alignment horizontal="center" vertical="center"/>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14" fontId="2" fillId="0" borderId="1" xfId="0" applyNumberFormat="1" applyFont="1" applyFill="1" applyBorder="1" applyAlignment="1">
      <alignment vertical="center" wrapText="1"/>
    </xf>
    <xf numFmtId="14" fontId="2" fillId="0" borderId="7" xfId="0" applyNumberFormat="1" applyFont="1" applyFill="1" applyBorder="1" applyAlignment="1">
      <alignment vertical="center" wrapText="1"/>
    </xf>
    <xf numFmtId="43" fontId="2" fillId="0" borderId="0" xfId="1" applyFont="1" applyFill="1" applyAlignment="1">
      <alignment vertical="center" wrapText="1"/>
    </xf>
    <xf numFmtId="43" fontId="2" fillId="0" borderId="0" xfId="0" applyNumberFormat="1" applyFont="1" applyFill="1" applyAlignment="1">
      <alignment vertical="center" wrapText="1"/>
    </xf>
  </cellXfs>
  <cellStyles count="61">
    <cellStyle name="Bình thường 10" xfId="48" xr:uid="{00000000-0005-0000-0000-00005D000000}"/>
    <cellStyle name="Bình thường 11" xfId="49" xr:uid="{00000000-0005-0000-0000-00005E000000}"/>
    <cellStyle name="Bình thường 12" xfId="50" xr:uid="{00000000-0005-0000-0000-00005F000000}"/>
    <cellStyle name="Bình thường 13" xfId="51" xr:uid="{00000000-0005-0000-0000-000060000000}"/>
    <cellStyle name="Bình thường 14" xfId="52" xr:uid="{00000000-0005-0000-0000-000061000000}"/>
    <cellStyle name="Bình thường 15" xfId="53" xr:uid="{00000000-0005-0000-0000-000062000000}"/>
    <cellStyle name="Bình thường 16" xfId="54" xr:uid="{00000000-0005-0000-0000-000063000000}"/>
    <cellStyle name="Bình thường 17" xfId="55" xr:uid="{00000000-0005-0000-0000-000064000000}"/>
    <cellStyle name="Bình thường 18" xfId="56" xr:uid="{00000000-0005-0000-0000-000065000000}"/>
    <cellStyle name="Bình thường 19" xfId="57" xr:uid="{00000000-0005-0000-0000-000066000000}"/>
    <cellStyle name="Bình thường 2" xfId="40" xr:uid="{00000000-0005-0000-0000-000055000000}"/>
    <cellStyle name="Bình thường 3" xfId="41" xr:uid="{00000000-0005-0000-0000-000056000000}"/>
    <cellStyle name="Bình thường 4" xfId="42" xr:uid="{00000000-0005-0000-0000-000059000000}"/>
    <cellStyle name="Bình thường 5" xfId="43" xr:uid="{00000000-0005-0000-0000-000058000000}"/>
    <cellStyle name="Bình thường 6" xfId="44" xr:uid="{00000000-0005-0000-0000-000059000000}"/>
    <cellStyle name="Bình thường 7" xfId="45" xr:uid="{00000000-0005-0000-0000-00005A000000}"/>
    <cellStyle name="Bình thường 8" xfId="46" xr:uid="{00000000-0005-0000-0000-00005B000000}"/>
    <cellStyle name="Bình thường 9" xfId="47" xr:uid="{00000000-0005-0000-0000-00005C000000}"/>
    <cellStyle name="Comma" xfId="1" builtinId="3"/>
    <cellStyle name="Comma [0] 2" xfId="11" xr:uid="{A08F1F41-6F0A-4AA2-838F-90EED76EE24B}"/>
    <cellStyle name="Comma 3" xfId="10" xr:uid="{82EA4D48-F777-4469-9BA6-E25AA7744499}"/>
    <cellStyle name="Normal" xfId="0" builtinId="0"/>
    <cellStyle name="Normal 10" xfId="12" xr:uid="{7EA3A938-21C0-4FC8-A90F-C12F932FE035}"/>
    <cellStyle name="Normal 11" xfId="13" xr:uid="{E315493A-65D5-4551-91F5-AA8D446643C8}"/>
    <cellStyle name="Normal 12" xfId="14" xr:uid="{08807365-E988-4FA1-85F2-B5D44864E497}"/>
    <cellStyle name="Normal 13" xfId="15" xr:uid="{9C9B1C6A-F598-40E4-A663-25BCEF377BA8}"/>
    <cellStyle name="Normal 14" xfId="16" xr:uid="{140E7F99-766F-427A-AF55-32233E5CE145}"/>
    <cellStyle name="Normal 15" xfId="17" xr:uid="{552D9D93-3737-4BEA-A4F6-BFE508340A99}"/>
    <cellStyle name="Normal 16" xfId="18" xr:uid="{A47812F7-B55C-41A2-A5F0-176F385D5AD9}"/>
    <cellStyle name="Normal 17" xfId="19" xr:uid="{D89CA06D-C0DE-4F39-A497-3E91308D0153}"/>
    <cellStyle name="Normal 18" xfId="20" xr:uid="{A7D8D11C-215D-44E3-B060-1303EDD51293}"/>
    <cellStyle name="Normal 19" xfId="21" xr:uid="{3C69D690-79F1-477F-9738-4A072860700B}"/>
    <cellStyle name="Normal 2" xfId="2" xr:uid="{ECB2AEC5-D1D8-4FAF-95B3-91AD2102452F}"/>
    <cellStyle name="Normal 20" xfId="22" xr:uid="{3DD6D216-8E92-460B-A04A-1D3A8A66A223}"/>
    <cellStyle name="Normal 21" xfId="23" xr:uid="{5D431967-4D2E-4EB9-A4BB-26F16CA138E9}"/>
    <cellStyle name="Normal 22" xfId="24" xr:uid="{47B5155C-8C2D-47FA-B9C4-D87E4A576040}"/>
    <cellStyle name="Normal 23" xfId="25" xr:uid="{AC803DE4-EA04-43AF-94AA-129EC0FDA16D}"/>
    <cellStyle name="Normal 24" xfId="26" xr:uid="{98364CC7-00DC-4425-883E-9BF193329CAE}"/>
    <cellStyle name="Normal 25" xfId="27" xr:uid="{459818AF-7DF8-4E45-913A-3CDF3CCE1B78}"/>
    <cellStyle name="Normal 26" xfId="28" xr:uid="{962BE1FC-EC5E-4B16-8AD6-5C3FF0B3C148}"/>
    <cellStyle name="Normal 27" xfId="29" xr:uid="{6B153A93-D7D2-4C22-BE9E-85BA7946FA8B}"/>
    <cellStyle name="Normal 28" xfId="30" xr:uid="{5304B639-FFD8-4636-B7C4-150F048F9542}"/>
    <cellStyle name="Normal 29" xfId="31" xr:uid="{090CAE20-2E03-4A02-B956-9EAA7D012176}"/>
    <cellStyle name="Normal 3" xfId="3" xr:uid="{EE52FE50-B97F-489A-B78E-E2D4AFB39C60}"/>
    <cellStyle name="Normal 30" xfId="32" xr:uid="{50920867-ABED-4567-A589-1F733F676D46}"/>
    <cellStyle name="Normal 31" xfId="33" xr:uid="{12266C2B-E865-44E1-B11A-40BE8FD3D22E}"/>
    <cellStyle name="Normal 32" xfId="34" xr:uid="{295C73CC-45AB-494F-B694-C4A51157673D}"/>
    <cellStyle name="Normal 33" xfId="35" xr:uid="{45854873-B377-41AF-8474-070285C84CA1}"/>
    <cellStyle name="Normal 34" xfId="36" xr:uid="{D09433CA-C617-410F-AE4E-EB94773411EF}"/>
    <cellStyle name="Normal 35" xfId="37" xr:uid="{07DE5560-EA7A-4FE4-AC09-8A753E6E1AAB}"/>
    <cellStyle name="Normal 36" xfId="38" xr:uid="{D470C395-D29A-4A9F-A422-F4EDCFCF960C}"/>
    <cellStyle name="Normal 37" xfId="39" xr:uid="{103AEAA1-A245-4F0A-A207-7C7609F285C9}"/>
    <cellStyle name="Normal 38" xfId="58" xr:uid="{838441FA-C300-43D8-A8EC-E5AE56C7D4FC}"/>
    <cellStyle name="Normal 39" xfId="59" xr:uid="{AFCF3401-DDA1-40E5-8A66-2381BA2562FB}"/>
    <cellStyle name="Normal 4" xfId="4" xr:uid="{0BBD0A89-63A3-44B4-A125-11B4D2A38F0B}"/>
    <cellStyle name="Normal 40" xfId="60" xr:uid="{ED3BE6F2-322D-44F0-B5E0-265A2D434215}"/>
    <cellStyle name="Normal 5" xfId="5" xr:uid="{52350F5F-1561-41A0-8865-DE66BC68AEB7}"/>
    <cellStyle name="Normal 6" xfId="6" xr:uid="{0ACF3662-6CD3-43E2-AB43-3D459379A185}"/>
    <cellStyle name="Normal 7" xfId="7" xr:uid="{5C2BA7B2-27EC-485A-A6ED-773E7348CF8E}"/>
    <cellStyle name="Normal 8" xfId="8" xr:uid="{5D99A12E-AA7A-4AAD-8392-DFD3612D302B}"/>
    <cellStyle name="Normal 9" xfId="9" xr:uid="{1D8C2AD9-D580-4E5C-99DE-BD593122D0EB}"/>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000000"/>
        <name val="Times New Roman"/>
        <family val="1"/>
        <scheme val="none"/>
      </font>
      <numFmt numFmtId="35" formatCode="_-* #,##0.00_-;\-* #,##0.00_-;_-* &quot;-&quot;??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Times New Roman"/>
        <family val="1"/>
        <scheme val="none"/>
      </font>
      <numFmt numFmtId="19" formatCode="dd/mm/yyyy"/>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alignment horizontal="center"/>
    </dxf>
    <dxf>
      <alignment horizontal="center"/>
    </dxf>
    <dxf>
      <alignment vertical="center"/>
    </dxf>
    <dxf>
      <alignment vertical="center"/>
    </dxf>
    <dxf>
      <alignment horizontal="center"/>
    </dxf>
    <dxf>
      <alignment horizontal="center"/>
    </dxf>
    <dxf>
      <alignment horizontal="center"/>
    </dxf>
    <dxf>
      <alignment horizontal="center"/>
    </dxf>
    <dxf>
      <font>
        <strike val="0"/>
        <outline val="0"/>
        <shadow val="0"/>
        <u val="none"/>
        <vertAlign val="baseline"/>
        <name val="Times New Roman"/>
        <family val="1"/>
        <scheme val="major"/>
      </font>
      <numFmt numFmtId="0" formatCode="General"/>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rgb="FF000000"/>
        <name val="Times New Roman"/>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Times New Roman"/>
        <family val="1"/>
        <scheme val="major"/>
      </font>
      <numFmt numFmtId="0" formatCode="General"/>
      <fill>
        <patternFill patternType="none">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Times New Roman"/>
        <family val="1"/>
        <scheme val="major"/>
      </font>
      <numFmt numFmtId="0" formatCode="General"/>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family val="1"/>
        <scheme val="major"/>
      </font>
      <numFmt numFmtId="1" formatCode="0"/>
      <fill>
        <patternFill patternType="none">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family val="1"/>
        <scheme val="major"/>
      </font>
      <numFmt numFmtId="0" formatCode="General"/>
      <fill>
        <patternFill patternType="none">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family val="1"/>
        <scheme val="major"/>
      </font>
      <numFmt numFmtId="0" formatCode="General"/>
      <fill>
        <patternFill patternType="none">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major"/>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major"/>
      </font>
      <fill>
        <patternFill patternType="none">
          <fgColor rgb="FFFFE598"/>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maj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Times New Roman"/>
        <family val="1"/>
        <scheme val="major"/>
      </font>
      <fill>
        <patternFill patternType="none">
          <bgColor auto="1"/>
        </patternFill>
      </fill>
      <alignment vertical="center" textRotation="0" indent="0" justifyLastLine="0" shrinkToFit="0" readingOrder="0"/>
    </dxf>
    <dxf>
      <font>
        <b/>
        <i val="0"/>
        <strike val="0"/>
        <condense val="0"/>
        <extend val="0"/>
        <outline val="0"/>
        <shadow val="0"/>
        <u val="none"/>
        <vertAlign val="baseline"/>
        <sz val="12"/>
        <color theme="0"/>
        <name val="Times New Roman"/>
        <family val="1"/>
        <scheme val="major"/>
      </font>
      <fill>
        <patternFill patternType="none">
          <fgColor theme="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Times New Roman"/>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numFmt numFmtId="3" formatCode="#,##0"/>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numFmt numFmtId="169" formatCode="[$-1010409]d/m/yyyy\ h:mm\ AM/PM;@"/>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numFmt numFmtId="169" formatCode="[$-1010409]d/m/yyyy\ h:mm\ AM/PM;@"/>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numFmt numFmtId="169" formatCode="[$-1010409]d/m/yyyy\ h:mm\ AM/PM;@"/>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general"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rgb="FF000000"/>
        <name val="Times New Roman"/>
        <family val="1"/>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guyễn Thị Thanh Vân" refreshedDate="45917.656755208336" createdVersion="8" refreshedVersion="8" minRefreshableVersion="3" recordCount="61" xr:uid="{D43D2B43-30B0-4CC8-9F2B-FE3A3CBF1F03}">
  <cacheSource type="worksheet">
    <worksheetSource name="Table3"/>
  </cacheSource>
  <cacheFields count="9">
    <cacheField name="STT" numFmtId="0">
      <sharedItems containsSemiMixedTypes="0" containsString="0" containsNumber="1" containsInteger="1" minValue="1" maxValue="35"/>
    </cacheField>
    <cacheField name="TÊN TÒA NHÀ" numFmtId="0">
      <sharedItems count="59">
        <s v="29-CT0045"/>
        <s v="29-CT0060"/>
        <s v="29-CT0059"/>
        <s v="29-CT0074"/>
        <s v="29-CT0028"/>
        <s v="29-CT0036"/>
        <s v="29-CT0043"/>
        <s v="29-CT0061"/>
        <s v="29-CT0069"/>
        <s v="29-CT0032"/>
        <s v="29-CT0148"/>
        <s v="29-CT0065"/>
        <s v="29-CT0041"/>
        <s v="29-CT0084"/>
        <s v="29-CT0078"/>
        <s v="29-CT0118"/>
        <s v="29-CT0106"/>
        <s v="29-CT0133"/>
        <s v="29-CT0134"/>
        <s v="29-CT0068"/>
        <s v="29-CT0124"/>
        <s v="29-CT0123"/>
        <s v="29-CT0126"/>
        <s v="29-CT0077"/>
        <s v="29-CT0025"/>
        <s v="29-CT0035"/>
        <s v="29-CT0042"/>
        <s v="29-CT0112"/>
        <s v="29-CT0090"/>
        <s v="29-CT0054"/>
        <s v="29-CT0066"/>
        <s v="29-CT0089"/>
        <s v="29-CT0091"/>
        <s v="29-CT0110"/>
        <s v="29-CT0062"/>
        <s v="29-CT0052"/>
        <s v="29-CT0099"/>
        <s v="29-CT0100"/>
        <s v="29-CT0095"/>
        <s v="29-CT0051"/>
        <s v="29-CT0115"/>
        <s v="29-CT0080"/>
        <s v="29-CT0085"/>
        <s v="29-CT0149"/>
        <s v="29-CT0039"/>
        <s v="29-CT0119"/>
        <s v="29-CT0087"/>
        <s v="29-CT0008"/>
        <s v="29-CT0011"/>
        <s v="29-CT0083"/>
        <s v="29-CT0055"/>
        <s v="29-CT0058"/>
        <s v="29-CT0072"/>
        <s v="29-CT0079"/>
        <s v="29-CT0010"/>
        <s v="29-CTVP01"/>
        <s v="29-CT0086"/>
        <s v="29-CT0088"/>
        <s v="29-CT0113"/>
      </sharedItems>
    </cacheField>
    <cacheField name="Ngày KĐ" numFmtId="14">
      <sharedItems containsSemiMixedTypes="0" containsNonDate="0" containsDate="1" containsString="0" minDate="2025-03-02T00:00:00" maxDate="2025-08-15T00:00:00"/>
    </cacheField>
    <cacheField name="Ngày" numFmtId="0">
      <sharedItems containsSemiMixedTypes="0" containsString="0" containsNumber="1" containsInteger="1" minValue="2" maxValue="28"/>
    </cacheField>
    <cacheField name="Thứ" numFmtId="0">
      <sharedItems/>
    </cacheField>
    <cacheField name="Tuần" numFmtId="1">
      <sharedItems containsSemiMixedTypes="0" containsString="0" containsNumber="1" containsInteger="1" minValue="1" maxValue="5"/>
    </cacheField>
    <cacheField name="Tháng " numFmtId="0">
      <sharedItems containsSemiMixedTypes="0" containsString="0" containsNumber="1" containsInteger="1" minValue="3" maxValue="8"/>
    </cacheField>
    <cacheField name="Năm " numFmtId="0">
      <sharedItems containsSemiMixedTypes="0" containsString="0" containsNumber="1" containsInteger="1" minValue="2025" maxValue="2025"/>
    </cacheField>
    <cacheField name="Khu vực"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guyễn Thị Thanh Vân" refreshedDate="45917.656755555552" createdVersion="8" refreshedVersion="8" minRefreshableVersion="3" recordCount="137" xr:uid="{EEE4639A-B21F-4E91-875F-FE175507E449}">
  <cacheSource type="worksheet">
    <worksheetSource name="Table1"/>
  </cacheSource>
  <cacheFields count="31">
    <cacheField name="STT" numFmtId="0">
      <sharedItems containsSemiMixedTypes="0" containsString="0" containsNumber="1" containsInteger="1" minValue="3" maxValue="955"/>
    </cacheField>
    <cacheField name="Khu vực" numFmtId="0">
      <sharedItems/>
    </cacheField>
    <cacheField name="Tòa nhà" numFmtId="0">
      <sharedItems containsBlank="1" count="99">
        <s v="29-CT0043"/>
        <s v="29-CT0150"/>
        <s v="29-CT0089"/>
        <s v="29-CT0106"/>
        <s v="29-CT0074"/>
        <s v="29-CT0025"/>
        <s v="29-CT0088"/>
        <s v="29-CT0052"/>
        <s v="29-CT0099"/>
        <s v="29-CT0149"/>
        <s v="29-CT0032"/>
        <s v="29-CT0065"/>
        <s v="29-CT0051"/>
        <s v="29-CT0094"/>
        <s v="29-CT0039"/>
        <s v="29-CT0066"/>
        <s v="29-CT0118"/>
        <s v="29-CT0071"/>
        <s v="29-CT0100"/>
        <s v="29-CT0148"/>
        <s v="29-CT0086"/>
        <s v="29-CT0090"/>
        <s v="29-CT0036"/>
        <s v="29-CT0110"/>
        <s v="29-CT0131"/>
        <s v="29-CT0069"/>
        <s v="29-CT0091"/>
        <s v="29-CT0084"/>
        <s v="29-CT0112"/>
        <s v="29-CT0045"/>
        <s v="29-CT0060"/>
        <s v="29-CT0028"/>
        <s v="29-CT0061"/>
        <s v="29-CT0130"/>
        <s v="29-CT0011"/>
        <s v="29-CT0041"/>
        <s v="29-CT0095"/>
        <s v="29-CT0139"/>
        <s v="29-CT0079"/>
        <s v="29-CT0067"/>
        <s v="29-CT0129"/>
        <s v="29-CT0121"/>
        <s v="29-CT0008"/>
        <s v="29-CT0054"/>
        <s v="29-CT0133"/>
        <s v="29-CT0115"/>
        <s v="29-CT0154"/>
        <s v="29-CT0113"/>
        <s v="29-CT0072"/>
        <s v="29-CT0080"/>
        <s v="" u="1"/>
        <s v="29-CT0161" u="1"/>
        <s v="29-CT0087" u="1"/>
        <s v="29-CT0119" u="1"/>
        <s v="29-CT0007" u="1"/>
        <s v="29-CT0068" u="1"/>
        <s v="29-CT0023" u="1"/>
        <s v="29-CT0012" u="1"/>
        <s v="29-CT0134" u="1"/>
        <s v="29-CT0093" u="1"/>
        <s v="29-CT0078" u="1"/>
        <s v="29-CT0062" u="1"/>
        <s v="29-CT0124" u="1"/>
        <s v="29-CT0127" u="1"/>
        <s v="29-CT0125" u="1"/>
        <m u="1"/>
        <s v="29-CT0059" u="1"/>
        <s v="29-CT0055" u="1"/>
        <s v="29-CT0144" u="1"/>
        <s v="29-CT0042" u="1"/>
        <s v="29-CT0123" u="1"/>
        <s v="29-CT0077" u="1"/>
        <s v="29-CT0104" u="1"/>
        <s v="29-CT0022" u="1"/>
        <s v="29-CT0035" u="1"/>
        <s v="29-CT0013" u="1"/>
        <s v="29-CT0019" u="1"/>
        <s v="29-CT0075" u="1"/>
        <s v="29-CT0152" u="1"/>
        <s v="29-CT0164" u="1"/>
        <s v="29-CT0034" u="1"/>
        <s v="29-CT0143" u="1"/>
        <s v="29-CT0155" u="1"/>
        <s v="29-CT0058" u="1"/>
        <s v="29-CT0126" u="1"/>
        <s v="29-CT0145" u="1"/>
        <s v="29-CT0147" u="1"/>
        <s v="29-CT0151" u="1"/>
        <s v="29-CT0156" u="1"/>
        <s v="29-CT0162" u="1"/>
        <s v="29-CT0083" u="1"/>
        <s v="29-CT0010" u="1"/>
        <s v="29-CT0085" u="1"/>
        <s v="29-CT0006" u="1"/>
        <s v="29-CT0159" u="1"/>
        <s v="29-CT0160" u="1"/>
        <s v="Test 1" u="1"/>
        <s v="29-CT0109" u="1"/>
        <s v="29-CTVP01" u="1"/>
      </sharedItems>
    </cacheField>
    <cacheField name="Căn hộ" numFmtId="0">
      <sharedItems/>
    </cacheField>
    <cacheField name="Tiêu đề" numFmtId="0">
      <sharedItems containsMixedTypes="1" containsNumber="1" containsInteger="1" minValue="506" maxValue="981685117" count="97">
        <s v="thang máy"/>
        <s v="Hỏng thang máy được 3-4 ngày"/>
        <s v="Hút nước hố thang máy bị bốc mùi"/>
        <s v="Thang máy hỏng"/>
        <s v="Báo cáo sự cố thang máy"/>
        <s v="TT106 thang máy bị hỏng"/>
        <s v="A lắp cho em cái đèn tự ngắt khi mở cửa chống cháy vào tầng hầm thang máy ạ"/>
        <s v="TT106 hỏng thang máy"/>
        <s v="thang máy lỗi"/>
        <s v="Tem kiểm định thang máy quá hạn"/>
        <s v="thang máy tingtong99 hỏng"/>
        <s v="Thang máy kêu khi di chuyển"/>
        <s v="Hút nước hố pít thang máy"/>
        <s v="Thang máy bảo trì 2 ngày rồi chưa thấy hoạt động"/>
        <s v="Thang máy bị lỗi"/>
        <s v="thang máy đang bị hỏng"/>
        <s v="THANG MÁY DỪNG HOẠT ĐỘNG"/>
        <s v="Thay đèn thang máy, nhà xe, đèn hành lang tầng 3 lên tầng 4"/>
        <s v="THANG MÁY BỊ LỖI SÁNG 28/12"/>
        <s v="- xử lý dứt điểm mấy cái máy giặt ( 2 máy bên trong tường bị ngâm nước, 1 cái chạy như máy cày)- xử lý cái tháng máy kêu to ở tầng 6, tầng 7"/>
        <s v="Check kiểm định thang máy"/>
        <s v="TT86 &quot;Xử lý cửa ngăn cháy đang hỏng tay co thuỷ lực Thang máy có quạt thông gió bị kêu to&quot;"/>
        <s v="Thang máy kêu to"/>
        <s v="mất điện từ đêm"/>
        <s v="THAY NÚT ẤN THANG MÁY TẦNG 2"/>
        <s v="nút tháng máy hỏng"/>
        <s v="Hỏng bảng điều khiển thang máy tầng 2"/>
        <s v="CT131 thang máy lúc xuống tầng 1 có tiếng lẹc kẹc kim loại kêu nghe ồn và không an toàn"/>
        <s v="đèn tháng máy và tay nắm cổng toà 36 hỏng"/>
        <s v="Hút nước thang máy"/>
        <s v="TT91- Sơn lại hành lang, thang máy"/>
        <s v="Thang máy không hoạt động"/>
        <s v="thay bóng đèn trước cửa thang máy tầng 6"/>
        <s v="MẤT ĐIỆN ĐỘT NGỘT"/>
        <s v="KIểm định thang máy"/>
        <s v="thang máy toà nhà ct100 có vấn đề"/>
        <s v="Thang máy cần xử lí lại, han ố hết thang. Nhìn mất mỹ quan như nhà xuống cấp"/>
        <s v="Thang máy bị hỏng"/>
        <s v="Thay khoá cửa phòng khách k đóng tiền"/>
        <s v="TT41 Thang máy kêu khi chạy"/>
        <s v="thay bóng đèn trước cầu thang máy"/>
        <s v="Hỏng thang máy"/>
        <s v="TT139 KH báo thang máy hỏng"/>
        <s v="Làm kiểm định thang máy"/>
        <s v="Kiểm tra đèn trong thang máy"/>
        <s v="Tháo bảng mã QR cũ trong thang máy"/>
        <s v="Thay bóng đèn thang máy hỏng"/>
        <s v="Thang máy có chuột chết mùi rất kinh"/>
        <s v="TT110 sửa nút bấm thang máy không nhạy"/>
        <s v="Nút thang máy tầng 6 hỏng"/>
        <s v="KHÁCH Hàng có phản ánh về chỗ sạc xe điện và phần bảo trì thang máy(NVKD hỗ trợ xử lý cho khách hàng vấn đề sạc xe điiện)"/>
        <s v="Hút nước tháng máy"/>
        <s v="Thang máy vào tầng 2"/>
        <s v="Mất điện!"/>
        <s v="Cần khóa thang máy tầng 2"/>
        <s v="Lắp đèn thang máy"/>
        <s v="Thang máy kêu cót két"/>
        <s v="soss chìa khoá xe em bị rơi xg khe tháng máy - khách hàng hết hạn bảo hành"/>
        <s v="1 bình cứu hoả vạch đỏ cạnh máy bơm, bóc tấm mica mã QR trong thang máy"/>
        <s v="Biển thang máy"/>
        <s v="Sửa nút thang máy"/>
        <s v="Thang máy xe máy hoạt động chập chờn"/>
        <s v="Trời mưa nước chảy từ nóc thang máy xuống"/>
        <s v="sửa nútthang máy"/>
        <s v="cửa cầu thang máy không hoạt động bình thường"/>
        <s v="nút bấm thang máy"/>
        <s v="cửa thang máy hỏng"/>
        <s v="Thang máy đi xe hỏng"/>
        <s v="Thang máy dành cho xe máy"/>
        <s v="Ảnh bóc biển chỗ cạnh thang máy dán mới giúp em"/>
        <s v="TT149 707 KH phản ánh thang máy tòa nhà không dừngở tầng 7 khi nhận lệnh gọi , toàn bỏ qua nhờ KT báođối tác check"/>
        <s v="Thay bóng điện hành lang"/>
        <s v="hướng dẫn AE KD trực đêm cách khóa thang máy"/>
        <s v="Bịt thang máy"/>
        <s v="Thang máy bị mưa hắt vào"/>
        <s v="Thường xuyên hỏng thang máy"/>
        <s v="Thâng máy"/>
        <s v="Bóng đèn thang máy bị cháy cần hỗ trợ thay thêz"/>
        <s v="Sửa thang máy tầng 4"/>
        <s v="Kiểm tra xử lý thấm tầng 10"/>
        <s v="Thang máy để xe k hoạt động"/>
        <s v="thang máy tự bấm lên t10 mà k ai ấn"/>
        <s v="Lỗi thang máy"/>
        <s v="Chủ nhà 11 phản ánh thang máy hỏng"/>
        <s v="Mất điện"/>
        <s v="Bơm nước thang máy"/>
        <s v="Tát nước thang máy"/>
        <s v="Sửa máy bơm"/>
        <s v="Sửa chữa hiện trạng nhà để bàn giao nhà cho chủ nhà"/>
        <s v="ngập phòng"/>
        <s v="thang máy hư suốt"/>
        <s v="Thang máy có nước"/>
        <s v="Hút nước hố thang máy"/>
        <s v="Hư bóng đèn hành lang"/>
        <n v="506" u="1"/>
        <n v="981685117" u="1"/>
        <n v="968539230" u="1"/>
      </sharedItems>
    </cacheField>
    <cacheField name="Nội dung" numFmtId="0">
      <sharedItems longText="1"/>
    </cacheField>
    <cacheField name="Đính kèm" numFmtId="0">
      <sharedItems/>
    </cacheField>
    <cacheField name="Ngày tạo" numFmtId="22">
      <sharedItems/>
    </cacheField>
    <cacheField name="Hạn hoàn thành" numFmtId="169">
      <sharedItems/>
    </cacheField>
    <cacheField name="Người thực hiện" numFmtId="0">
      <sharedItems/>
    </cacheField>
    <cacheField name="Trạng thái" numFmtId="0">
      <sharedItems/>
    </cacheField>
    <cacheField name="Loại công việc" numFmtId="0">
      <sharedItems/>
    </cacheField>
    <cacheField name="Mức độ ưu tiên" numFmtId="0">
      <sharedItems/>
    </cacheField>
    <cacheField name="Thời gian hoàn thành" numFmtId="169">
      <sharedItems/>
    </cacheField>
    <cacheField name="Kết quả xử lý" numFmtId="0">
      <sharedItems/>
    </cacheField>
    <cacheField name="Phân loại hoàn thành" numFmtId="0">
      <sharedItems/>
    </cacheField>
    <cacheField name="Ảnh kết quả xử lý" numFmtId="0">
      <sharedItems/>
    </cacheField>
    <cacheField name="Quá hạn?" numFmtId="0">
      <sharedItems/>
    </cacheField>
    <cacheField name="Số giờ quá hạn" numFmtId="3">
      <sharedItems containsSemiMixedTypes="0" containsString="0" containsNumber="1" containsInteger="1" minValue="0" maxValue="450"/>
    </cacheField>
    <cacheField name="Khách hàng đánh giá" numFmtId="0">
      <sharedItems/>
    </cacheField>
    <cacheField name="Khách hàng nhận xét" numFmtId="0">
      <sharedItems/>
    </cacheField>
    <cacheField name="Người tạo" numFmtId="0">
      <sharedItems/>
    </cacheField>
    <cacheField name="Vật tư" numFmtId="0">
      <sharedItems containsBlank="1"/>
    </cacheField>
    <cacheField name="Người thực hiện 2" numFmtId="0">
      <sharedItems containsBlank="1" count="88">
        <s v="Đào Mạnh Sơn"/>
        <s v="Hoàng Văn Phong"/>
        <s v="Nguyễn Tuấn Anh"/>
        <s v="Nguyễn Quang Trinh"/>
        <s v="Lại Thanh Tùng"/>
        <s v="Nguyễn Ngọc Anh"/>
        <s v="" u="1"/>
        <s v="Nguyễn Văn Cảnh" u="1"/>
        <s v="Bùi Xuân Toản" u="1"/>
        <s v="Nguyễn Quang Vinh" u="1"/>
        <s v="Nguyễn Hải Huyền Trang" u="1"/>
        <s v="Đỗ Đức Mạnh" u="1"/>
        <s v="Nguyễn Đình Tâm" u="1"/>
        <s v="Thân Thanh Tùng" u="1"/>
        <s v="Trần Công Tuyến" u="1"/>
        <s v="Vũ Mạnh Việt" u="1"/>
        <s v="Trần Bình Trọng" u="1"/>
        <s v="Trịnh Thị Hằng" u="1"/>
        <s v="Trần Thị Ngân" u="1"/>
        <s v="Phạm Hoàng Giang" u="1"/>
        <s v="Nguyễn Đức Long" u="1"/>
        <s v="Nguyễn Công Nghĩa" u="1"/>
        <s v="Kiều Thanh Tùng" u="1"/>
        <s v="Vũ Trung Quân" u="1"/>
        <s v="Đào Hải Linh" u="1"/>
        <s v="Nguyễn Trường Giang" u="1"/>
        <s v="Nguyễn Thị Dịu" u="1"/>
        <s v="Đoàn Thị Hải Yến" u="1"/>
        <s v="Nông Phương Mai" u="1"/>
        <s v="Nguyễn Doãn Nam" u="1"/>
        <s v="Đặng Đức Công" u="1"/>
        <s v="Trương Thị Ngọc Bích" u="1"/>
        <s v="Lê Minh Hằng" u="1"/>
        <s v="Bùi Như Mạnh" u="1"/>
        <s v="Trần Duy Phương" u="1"/>
        <s v="Trần Văn Hậu" u="1"/>
        <s v="Vũ Thị Như" u="1"/>
        <s v="Vũ Thị Linh" u="1"/>
        <s v="Nguyễn Văn Nhưỡng" u="1"/>
        <s v="Nguyễn Thị Ngân" u="1"/>
        <s v="Nguyễn Thị Thanh Vân" u="1"/>
        <s v="Nguyễn Thị Thu Hương - BA" u="1"/>
        <s v="Lê Thị Thu Phương" u="1"/>
        <s v="Hoàng Thúy Quỳnh" u="1"/>
        <s v="Nguyễn Duy Độ" u="1"/>
        <s v="Nguyễn Thị Ngọc Hoa" u="1"/>
        <s v="Nguyễn Văn Hiếu" u="1"/>
        <s v="Phạm Kỳ Long" u="1"/>
        <s v="Hà Mạnh Long" u="1"/>
        <s v="Đinh Thị Thúy Hồng" u="1"/>
        <s v="Phạm Quốc Bình" u="1"/>
        <s v="Vũ Thúy Hà" u="1"/>
        <s v="Lưu Minh Quân" u="1"/>
        <s v="Vũ Thị Thu" u="1"/>
        <s v="Hoàng Thị Thủy" u="1"/>
        <s v="Vũ Thị Ánh Hồng" u="1"/>
        <s v="Tạ Thị Hoa" u="1"/>
        <s v="Nguyễn Thị Bích Loan" u="1"/>
        <s v="Nguyễn Thị Hiếu" u="1"/>
        <s v="Nguyễn Thị Thơm" u="1"/>
        <s v="Nguyễn Thị Lý Hà" u="1"/>
        <s v="Đỗ Văn Sỹ" u="1"/>
        <s v="Nguyễn Đức Trưởng" u="1"/>
        <s v="Đỗ Thế Việt" u="1"/>
        <s v="Khương Văn Vĩ" u="1"/>
        <s v="Nguyễn Văn Hoàng" u="1"/>
        <m u="1"/>
        <s v="Nguyễn Minh" u="1"/>
        <s v="Vũ Thị Thu Trang" u="1"/>
        <s v=" Hà Mạnh Long" u="1"/>
        <s v="Trần Thanh Tùng" u="1"/>
        <s v="resident test" u="1"/>
        <s v="Ninh Thị Ngọc Huyền" u="1"/>
        <s v="TingTong, Test NVKD" u="1"/>
        <s v="Nông Phương Mai, Đặng Đức Công" u="1"/>
        <s v="Nguyễn Thị Thảo" u="1"/>
        <s v="Đỗ Đức Mạnh, Nguyễn Thị Thu Hương - BA" u="1"/>
        <s v="Trần Duy Phương, Đào Hải Linh, Trần Văn Hậu" u="1"/>
        <s v="Vũ Thị Như, Nông Phương Mai" u="1"/>
        <s v="Lê Minh Hằng, TN CSTN_K Giao Việc" u="1"/>
        <s v="Vũ Thị Nhuq" u="1"/>
        <s v="TN CSTN_K Giao Việc" u="1"/>
        <s v="Mai Long Vũ" u="1"/>
        <s v="Đào Mạnh Sơn, Lại Thanh Tùng" u="1"/>
        <s v="Dương Trung Nguyên" u="1"/>
        <s v="TingTong" u="1"/>
        <s v="Phạm Phương Hà" u="1"/>
        <s v="resident test 1" u="1"/>
      </sharedItems>
    </cacheField>
    <cacheField name="Ngày" numFmtId="0">
      <sharedItems containsSemiMixedTypes="0" containsString="0" containsNumber="1" containsInteger="1" minValue="1" maxValue="31" count="31">
        <n v="31"/>
        <n v="3"/>
        <n v="8"/>
        <n v="10"/>
        <n v="14"/>
        <n v="15"/>
        <n v="20"/>
        <n v="23"/>
        <n v="29"/>
        <n v="2"/>
        <n v="9"/>
        <n v="11"/>
        <n v="13"/>
        <n v="17"/>
        <n v="19"/>
        <n v="26"/>
        <n v="28"/>
        <n v="30"/>
        <n v="6"/>
        <n v="16"/>
        <n v="21"/>
        <n v="4"/>
        <n v="24"/>
        <n v="1"/>
        <n v="7"/>
        <n v="27"/>
        <n v="5"/>
        <n v="18"/>
        <n v="12" u="1"/>
        <n v="25" u="1"/>
        <n v="22" u="1"/>
      </sharedItems>
    </cacheField>
    <cacheField name="Thứ" numFmtId="0">
      <sharedItems/>
    </cacheField>
    <cacheField name="Tuần" numFmtId="1">
      <sharedItems containsSemiMixedTypes="0" containsString="0" containsNumber="1" containsInteger="1" minValue="1" maxValue="5"/>
    </cacheField>
    <cacheField name="Tháng " numFmtId="0">
      <sharedItems containsSemiMixedTypes="0" containsString="0" containsNumber="1" containsInteger="1" minValue="1" maxValue="12"/>
    </cacheField>
    <cacheField name="Năm " numFmtId="0">
      <sharedItems containsSemiMixedTypes="0" containsString="0" containsNumber="1" containsInteger="1" minValue="2024" maxValue="2025"/>
    </cacheField>
    <cacheField name="Khu vực2" numFmtId="0">
      <sharedItems/>
    </cacheField>
    <cacheField name="Ngày kiểm định" numFmtId="0">
      <sharedItems containsNonDate="0" containsString="0" containsBlank="1" count="1">
        <m/>
      </sharedItems>
    </cacheField>
  </cacheFields>
  <extLst>
    <ext xmlns:x14="http://schemas.microsoft.com/office/spreadsheetml/2009/9/main" uri="{725AE2AE-9491-48be-B2B4-4EB974FC3084}">
      <x14:pivotCacheDefinition pivotCacheId="129183900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n v="1"/>
    <x v="0"/>
    <d v="2025-03-02T00:00:00"/>
    <n v="2"/>
    <s v="CNhat"/>
    <n v="1"/>
    <n v="3"/>
    <n v="2025"/>
    <s v="09.1.KV HN1"/>
  </r>
  <r>
    <n v="2"/>
    <x v="1"/>
    <d v="2025-03-02T00:00:00"/>
    <n v="2"/>
    <s v="CNhat"/>
    <n v="1"/>
    <n v="3"/>
    <n v="2025"/>
    <s v="09.1.KV HN1"/>
  </r>
  <r>
    <n v="3"/>
    <x v="2"/>
    <d v="2025-03-02T00:00:00"/>
    <n v="2"/>
    <s v="CNhat"/>
    <n v="1"/>
    <n v="3"/>
    <n v="2025"/>
    <s v="09.1.KV HN1"/>
  </r>
  <r>
    <n v="4"/>
    <x v="3"/>
    <d v="2025-03-02T00:00:00"/>
    <n v="2"/>
    <s v="CNhat"/>
    <n v="1"/>
    <n v="3"/>
    <n v="2025"/>
    <s v="09.1.KV HN1"/>
  </r>
  <r>
    <n v="5"/>
    <x v="4"/>
    <d v="2025-03-02T00:00:00"/>
    <n v="2"/>
    <s v="CNhat"/>
    <n v="1"/>
    <n v="3"/>
    <n v="2025"/>
    <s v="09.2.KV HN2"/>
  </r>
  <r>
    <n v="6"/>
    <x v="5"/>
    <d v="2025-03-02T00:00:00"/>
    <n v="2"/>
    <s v="CNhat"/>
    <n v="1"/>
    <n v="3"/>
    <n v="2025"/>
    <s v="09.2.KV HN2"/>
  </r>
  <r>
    <n v="7"/>
    <x v="6"/>
    <d v="2025-03-03T00:00:00"/>
    <n v="3"/>
    <s v="Thứ 2"/>
    <n v="1"/>
    <n v="3"/>
    <n v="2025"/>
    <s v="09.2.KV HN2"/>
  </r>
  <r>
    <n v="8"/>
    <x v="7"/>
    <d v="2025-03-03T00:00:00"/>
    <n v="3"/>
    <s v="Thứ 2"/>
    <n v="1"/>
    <n v="3"/>
    <n v="2025"/>
    <s v="09.2.KV HN2"/>
  </r>
  <r>
    <n v="9"/>
    <x v="8"/>
    <d v="2025-03-03T00:00:00"/>
    <n v="3"/>
    <s v="Thứ 2"/>
    <n v="1"/>
    <n v="3"/>
    <n v="2025"/>
    <s v="09.2.KV HN2"/>
  </r>
  <r>
    <n v="10"/>
    <x v="9"/>
    <d v="2025-03-03T00:00:00"/>
    <n v="3"/>
    <s v="Thứ 2"/>
    <n v="1"/>
    <n v="3"/>
    <n v="2025"/>
    <s v="09.2.KV HN2"/>
  </r>
  <r>
    <n v="11"/>
    <x v="10"/>
    <d v="2025-03-03T00:00:00"/>
    <n v="3"/>
    <s v="Thứ 2"/>
    <n v="1"/>
    <n v="3"/>
    <n v="2025"/>
    <s v="09.2.KV HN2"/>
  </r>
  <r>
    <n v="12"/>
    <x v="11"/>
    <d v="2025-03-03T00:00:00"/>
    <n v="3"/>
    <s v="Thứ 2"/>
    <n v="1"/>
    <n v="3"/>
    <n v="2025"/>
    <s v="09.2.KV HN2"/>
  </r>
  <r>
    <n v="13"/>
    <x v="12"/>
    <d v="2025-03-04T00:00:00"/>
    <n v="4"/>
    <s v="Thứ 3"/>
    <n v="1"/>
    <n v="3"/>
    <n v="2025"/>
    <s v="09.1.KV HN1"/>
  </r>
  <r>
    <n v="14"/>
    <x v="13"/>
    <d v="2025-03-04T00:00:00"/>
    <n v="4"/>
    <s v="Thứ 3"/>
    <n v="1"/>
    <n v="3"/>
    <n v="2025"/>
    <s v="09.3.KV HN3"/>
  </r>
  <r>
    <n v="15"/>
    <x v="14"/>
    <d v="2025-03-04T00:00:00"/>
    <n v="4"/>
    <s v="Thứ 3"/>
    <n v="1"/>
    <n v="3"/>
    <n v="2025"/>
    <s v="09.2.KV HN2"/>
  </r>
  <r>
    <n v="16"/>
    <x v="15"/>
    <d v="2025-03-04T00:00:00"/>
    <n v="4"/>
    <s v="Thứ 3"/>
    <n v="1"/>
    <n v="3"/>
    <n v="2025"/>
    <s v="09.1.KV HN1"/>
  </r>
  <r>
    <n v="17"/>
    <x v="16"/>
    <d v="2025-03-04T00:00:00"/>
    <n v="4"/>
    <s v="Thứ 3"/>
    <n v="1"/>
    <n v="3"/>
    <n v="2025"/>
    <s v="09.3.KV HN3"/>
  </r>
  <r>
    <n v="18"/>
    <x v="17"/>
    <d v="2025-03-04T00:00:00"/>
    <n v="4"/>
    <s v="Thứ 3"/>
    <n v="1"/>
    <n v="3"/>
    <n v="2025"/>
    <s v="09.3.KV HN3"/>
  </r>
  <r>
    <n v="19"/>
    <x v="18"/>
    <d v="2025-03-05T00:00:00"/>
    <n v="5"/>
    <s v="Thứ 4"/>
    <n v="1"/>
    <n v="3"/>
    <n v="2025"/>
    <s v="09.3.KV HN3"/>
  </r>
  <r>
    <n v="20"/>
    <x v="19"/>
    <d v="2025-03-05T00:00:00"/>
    <n v="5"/>
    <s v="Thứ 4"/>
    <n v="1"/>
    <n v="3"/>
    <n v="2025"/>
    <s v="09.4.KV HN4"/>
  </r>
  <r>
    <n v="21"/>
    <x v="20"/>
    <d v="2025-03-05T00:00:00"/>
    <n v="5"/>
    <s v="Thứ 4"/>
    <n v="1"/>
    <n v="3"/>
    <n v="2025"/>
    <s v="09.3.KV HN3"/>
  </r>
  <r>
    <n v="22"/>
    <x v="21"/>
    <d v="2025-03-05T00:00:00"/>
    <n v="5"/>
    <s v="Thứ 4"/>
    <n v="1"/>
    <n v="3"/>
    <n v="2025"/>
    <s v="09.4.KV HN4"/>
  </r>
  <r>
    <n v="23"/>
    <x v="22"/>
    <d v="2025-03-05T00:00:00"/>
    <n v="5"/>
    <s v="Thứ 4"/>
    <n v="1"/>
    <n v="3"/>
    <n v="2025"/>
    <s v="09.4.KV HN4"/>
  </r>
  <r>
    <n v="24"/>
    <x v="23"/>
    <d v="2025-03-07T00:00:00"/>
    <n v="7"/>
    <s v="Thứ 6"/>
    <n v="2"/>
    <n v="3"/>
    <n v="2025"/>
    <s v="09.3.KV HN3"/>
  </r>
  <r>
    <n v="25"/>
    <x v="24"/>
    <d v="2025-03-07T00:00:00"/>
    <n v="7"/>
    <s v="Thứ 6"/>
    <n v="2"/>
    <n v="3"/>
    <n v="2025"/>
    <s v="09.3.KV HN3"/>
  </r>
  <r>
    <n v="26"/>
    <x v="25"/>
    <d v="2025-03-07T00:00:00"/>
    <n v="7"/>
    <s v="Thứ 6"/>
    <n v="2"/>
    <n v="3"/>
    <n v="2025"/>
    <s v="09.3.KV HN3"/>
  </r>
  <r>
    <n v="27"/>
    <x v="26"/>
    <d v="2025-03-07T00:00:00"/>
    <n v="7"/>
    <s v="Thứ 6"/>
    <n v="2"/>
    <n v="3"/>
    <n v="2025"/>
    <s v="09.3.KV HN3"/>
  </r>
  <r>
    <n v="28"/>
    <x v="27"/>
    <d v="2025-03-07T00:00:00"/>
    <n v="7"/>
    <s v="Thứ 6"/>
    <n v="2"/>
    <n v="3"/>
    <n v="2025"/>
    <s v="09.3.KV HN3"/>
  </r>
  <r>
    <n v="29"/>
    <x v="28"/>
    <d v="2025-03-07T00:00:00"/>
    <n v="7"/>
    <s v="Thứ 6"/>
    <n v="2"/>
    <n v="3"/>
    <n v="2025"/>
    <s v="09.3.KV HN3"/>
  </r>
  <r>
    <n v="30"/>
    <x v="29"/>
    <d v="2025-03-08T00:00:00"/>
    <n v="8"/>
    <s v="Thứ 7"/>
    <n v="2"/>
    <n v="3"/>
    <n v="2025"/>
    <s v="09.3.KV HN3"/>
  </r>
  <r>
    <n v="31"/>
    <x v="30"/>
    <d v="2025-03-08T00:00:00"/>
    <n v="8"/>
    <s v="Thứ 7"/>
    <n v="2"/>
    <n v="3"/>
    <n v="2025"/>
    <s v="09.3.KV HN3"/>
  </r>
  <r>
    <n v="32"/>
    <x v="31"/>
    <d v="2025-03-08T00:00:00"/>
    <n v="8"/>
    <s v="Thứ 7"/>
    <n v="2"/>
    <n v="3"/>
    <n v="2025"/>
    <s v="09.3.KV HN3"/>
  </r>
  <r>
    <n v="33"/>
    <x v="32"/>
    <d v="2025-03-08T00:00:00"/>
    <n v="8"/>
    <s v="Thứ 7"/>
    <n v="2"/>
    <n v="3"/>
    <n v="2025"/>
    <s v="09.3.KV HN3"/>
  </r>
  <r>
    <n v="34"/>
    <x v="33"/>
    <d v="2025-03-08T00:00:00"/>
    <n v="8"/>
    <s v="Thứ 7"/>
    <n v="2"/>
    <n v="3"/>
    <n v="2025"/>
    <s v="09.3.KV HN3"/>
  </r>
  <r>
    <n v="35"/>
    <x v="34"/>
    <d v="2025-03-08T00:00:00"/>
    <n v="8"/>
    <s v="Thứ 7"/>
    <n v="2"/>
    <n v="3"/>
    <n v="2025"/>
    <s v="09.4.KV HN4"/>
  </r>
  <r>
    <n v="1"/>
    <x v="35"/>
    <d v="2025-05-23T00:00:00"/>
    <n v="23"/>
    <s v="Thứ 6"/>
    <n v="4"/>
    <n v="5"/>
    <n v="2025"/>
    <s v="09.2.KV HN2"/>
  </r>
  <r>
    <n v="2"/>
    <x v="36"/>
    <d v="2025-05-23T00:00:00"/>
    <n v="23"/>
    <s v="Thứ 6"/>
    <n v="4"/>
    <n v="5"/>
    <n v="2025"/>
    <s v="09.2.KV HN2"/>
  </r>
  <r>
    <n v="3"/>
    <x v="37"/>
    <d v="2025-05-23T00:00:00"/>
    <n v="23"/>
    <s v="Thứ 6"/>
    <n v="4"/>
    <n v="5"/>
    <n v="2025"/>
    <s v="09.2.KV HN2"/>
  </r>
  <r>
    <n v="4"/>
    <x v="38"/>
    <d v="2025-05-23T00:00:00"/>
    <n v="23"/>
    <s v="Thứ 6"/>
    <n v="4"/>
    <n v="5"/>
    <n v="2025"/>
    <s v="09.2.KV HN2"/>
  </r>
  <r>
    <n v="5"/>
    <x v="38"/>
    <d v="2025-05-23T00:00:00"/>
    <n v="23"/>
    <s v="Thứ 6"/>
    <n v="4"/>
    <n v="5"/>
    <n v="2025"/>
    <s v="09.2.KV HN2"/>
  </r>
  <r>
    <n v="6"/>
    <x v="39"/>
    <d v="2025-05-23T00:00:00"/>
    <n v="23"/>
    <s v="Thứ 6"/>
    <n v="4"/>
    <n v="5"/>
    <n v="2025"/>
    <s v="09.2.KV HN2"/>
  </r>
  <r>
    <n v="7"/>
    <x v="40"/>
    <d v="2025-05-24T00:00:00"/>
    <n v="24"/>
    <s v="Thứ 7"/>
    <n v="4"/>
    <n v="5"/>
    <n v="2025"/>
    <s v="09.2.KV HN2"/>
  </r>
  <r>
    <n v="8"/>
    <x v="41"/>
    <d v="2025-05-24T00:00:00"/>
    <n v="24"/>
    <s v="Thứ 7"/>
    <n v="4"/>
    <n v="5"/>
    <n v="2025"/>
    <s v="09.2.KV HN2"/>
  </r>
  <r>
    <n v="9"/>
    <x v="42"/>
    <d v="2025-05-24T00:00:00"/>
    <n v="24"/>
    <s v="Thứ 7"/>
    <n v="4"/>
    <n v="5"/>
    <n v="2025"/>
    <s v="09.2.KV HN2"/>
  </r>
  <r>
    <n v="10"/>
    <x v="43"/>
    <d v="2025-05-24T00:00:00"/>
    <n v="24"/>
    <s v="Thứ 7"/>
    <n v="4"/>
    <n v="5"/>
    <n v="2025"/>
    <s v="09.2.KV HN2"/>
  </r>
  <r>
    <n v="11"/>
    <x v="12"/>
    <d v="2025-05-24T00:00:00"/>
    <n v="24"/>
    <s v="Thứ 7"/>
    <n v="4"/>
    <n v="5"/>
    <n v="2025"/>
    <s v="09.1.KV HN1"/>
  </r>
  <r>
    <n v="12"/>
    <x v="44"/>
    <d v="2025-05-24T00:00:00"/>
    <n v="24"/>
    <s v="Thứ 7"/>
    <n v="4"/>
    <n v="5"/>
    <n v="2025"/>
    <s v="09.1.KV HN1"/>
  </r>
  <r>
    <n v="13"/>
    <x v="45"/>
    <d v="2025-05-26T00:00:00"/>
    <n v="26"/>
    <s v="Thứ 2"/>
    <n v="4"/>
    <n v="5"/>
    <n v="2025"/>
    <s v="09.1.KV HN1"/>
  </r>
  <r>
    <n v="14"/>
    <x v="46"/>
    <d v="2025-05-26T00:00:00"/>
    <n v="26"/>
    <s v="Thứ 2"/>
    <n v="4"/>
    <n v="5"/>
    <n v="2025"/>
    <s v="09.1.KV HN1"/>
  </r>
  <r>
    <n v="15"/>
    <x v="47"/>
    <d v="2025-05-26T00:00:00"/>
    <n v="26"/>
    <s v="Thứ 2"/>
    <n v="4"/>
    <n v="5"/>
    <n v="2025"/>
    <s v="09.1.KV HN1"/>
  </r>
  <r>
    <n v="16"/>
    <x v="48"/>
    <d v="2025-05-26T00:00:00"/>
    <n v="26"/>
    <s v="Thứ 2"/>
    <n v="4"/>
    <n v="5"/>
    <n v="2025"/>
    <s v="09.1.KV HN1"/>
  </r>
  <r>
    <n v="17"/>
    <x v="49"/>
    <d v="2025-05-26T00:00:00"/>
    <n v="26"/>
    <s v="Thứ 2"/>
    <n v="4"/>
    <n v="5"/>
    <n v="2025"/>
    <s v="09.1.KV HN1"/>
  </r>
  <r>
    <n v="18"/>
    <x v="50"/>
    <d v="2025-05-26T00:00:00"/>
    <n v="26"/>
    <s v="Thứ 2"/>
    <n v="4"/>
    <n v="5"/>
    <n v="2025"/>
    <s v="09.4.KV HN4"/>
  </r>
  <r>
    <n v="19"/>
    <x v="51"/>
    <d v="2025-05-27T00:00:00"/>
    <n v="27"/>
    <s v="Thứ 3"/>
    <n v="4"/>
    <n v="5"/>
    <n v="2025"/>
    <s v="09.4.KV HN4"/>
  </r>
  <r>
    <n v="20"/>
    <x v="52"/>
    <d v="2025-05-27T00:00:00"/>
    <n v="27"/>
    <s v="Thứ 3"/>
    <n v="4"/>
    <n v="5"/>
    <n v="2025"/>
    <s v="09.4.KV HN4"/>
  </r>
  <r>
    <n v="21"/>
    <x v="53"/>
    <d v="2025-05-27T00:00:00"/>
    <n v="27"/>
    <s v="Thứ 3"/>
    <n v="4"/>
    <n v="5"/>
    <n v="2025"/>
    <s v="09.4.KV HN4"/>
  </r>
  <r>
    <n v="22"/>
    <x v="54"/>
    <d v="2025-05-27T00:00:00"/>
    <n v="27"/>
    <s v="Thứ 3"/>
    <n v="4"/>
    <n v="5"/>
    <n v="2025"/>
    <s v="09.1.KV HN1"/>
  </r>
  <r>
    <n v="23"/>
    <x v="55"/>
    <d v="2025-08-14T00:00:00"/>
    <n v="14"/>
    <s v="Thứ 5"/>
    <n v="3"/>
    <n v="8"/>
    <n v="2025"/>
    <s v="09.1.KV HN1"/>
  </r>
  <r>
    <n v="24"/>
    <x v="56"/>
    <d v="2025-08-14T00:00:00"/>
    <n v="14"/>
    <s v="Thứ 5"/>
    <n v="3"/>
    <n v="8"/>
    <n v="2025"/>
    <s v="09.3.KV HN3"/>
  </r>
  <r>
    <n v="25"/>
    <x v="57"/>
    <d v="2025-05-28T00:00:00"/>
    <n v="28"/>
    <s v="Thứ 4"/>
    <n v="5"/>
    <n v="5"/>
    <n v="2025"/>
    <s v="09.3.KV HN3"/>
  </r>
  <r>
    <n v="26"/>
    <x v="58"/>
    <d v="2025-05-28T00:00:00"/>
    <n v="28"/>
    <s v="Thứ 4"/>
    <n v="5"/>
    <n v="5"/>
    <n v="2025"/>
    <s v="09.3.KV HN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
  <r>
    <n v="3"/>
    <s v=""/>
    <x v="0"/>
    <s v="29-CT0043-0601"/>
    <x v="0"/>
    <s v="lỗi E20"/>
    <s v=""/>
    <s v="31/10/2024 19:40"/>
    <s v="02/11/2024 19:40"/>
    <s v="Nguyễn Ngọc Anh, Đào Mạnh Sơn"/>
    <s v="Đã nghiệm thu"/>
    <s v=""/>
    <s v="Gấp"/>
    <s v="12/11/2024 06:17"/>
    <s v="Đã chuyển v Tuấn Anh"/>
    <s v=""/>
    <s v=""/>
    <s v="Quá hạn"/>
    <n v="226"/>
    <s v="Không hài lòng"/>
    <s v="null"/>
    <s v="Nguyễn Đức Thái"/>
    <m/>
    <x v="0"/>
    <x v="0"/>
    <s v="Thứ 5"/>
    <n v="5"/>
    <n v="10"/>
    <n v="2024"/>
    <s v="09.2.KV HN2"/>
    <x v="0"/>
  </r>
  <r>
    <n v="5"/>
    <s v=""/>
    <x v="0"/>
    <s v="29-CT0043-0404"/>
    <x v="1"/>
    <s v="hỏng thang máy"/>
    <s v=""/>
    <s v="03/11/2024 09:22"/>
    <s v="05/11/2024 09:22"/>
    <s v="Nguyễn Ngọc Anh, Đào Mạnh Sơn"/>
    <s v="Đã nghiệm thu"/>
    <s v=""/>
    <s v="Gấp"/>
    <s v="12/11/2024 06:19"/>
    <s v="Đã chuyển v Tuấn Anh"/>
    <s v=""/>
    <s v=""/>
    <s v="Quá hạn"/>
    <n v="164"/>
    <s v="Không hài lòng"/>
    <s v="null"/>
    <s v="Trần Đại Nghĩa"/>
    <m/>
    <x v="0"/>
    <x v="1"/>
    <s v="CNhat"/>
    <n v="1"/>
    <n v="11"/>
    <n v="2024"/>
    <s v="09.2.KV HN2"/>
    <x v="0"/>
  </r>
  <r>
    <n v="7"/>
    <s v=""/>
    <x v="1"/>
    <s v=""/>
    <x v="2"/>
    <s v="Thang máy có mùi do nước bên dưới hố thang bốc lên. Khách hàng phản ánh rất gay gắt."/>
    <s v=""/>
    <s v="08/11/2024 10:12"/>
    <s v="09/11/2024 10:03"/>
    <s v="Nguyễn Ngọc Anh, Hoàng Văn Phong"/>
    <s v="Đã nghiệm thu"/>
    <s v=""/>
    <s v="Bình thường"/>
    <s v="12/11/2024 16:26"/>
    <s v="Đã xử lí"/>
    <s v=""/>
    <s v=""/>
    <s v="Quá hạn"/>
    <n v="78"/>
    <s v="Hài lòng"/>
    <s v="Done"/>
    <s v="Đỗ Ngọc Long"/>
    <m/>
    <x v="1"/>
    <x v="2"/>
    <s v="Thứ 6"/>
    <n v="2"/>
    <n v="11"/>
    <n v="2024"/>
    <s v="09.1.KV HN1"/>
    <x v="0"/>
  </r>
  <r>
    <n v="8"/>
    <s v=""/>
    <x v="0"/>
    <s v="29-CT0043-0505"/>
    <x v="3"/>
    <s v="Thang máy hỏng không hoạt động cả tuần nay"/>
    <s v=""/>
    <s v="10/11/2024 20:00"/>
    <s v="12/11/2024 20:00"/>
    <s v="Nguyễn Ngọc Anh, Nguyễn Tuấn Anh"/>
    <s v="Đã nghiệm thu"/>
    <s v=""/>
    <s v="Gấp"/>
    <s v="18/11/2024 16:04"/>
    <s v="Đã thuê đối tac lam xong"/>
    <s v=""/>
    <s v=""/>
    <s v="Quá hạn"/>
    <n v="140"/>
    <s v="Không hài lòng"/>
    <s v="sửa chữa lâu"/>
    <s v="Vũ Đức Giang"/>
    <s v=""/>
    <x v="2"/>
    <x v="3"/>
    <s v="CNhat"/>
    <n v="2"/>
    <n v="11"/>
    <n v="2024"/>
    <s v="09.2.KV HN2"/>
    <x v="0"/>
  </r>
  <r>
    <n v="10"/>
    <s v=""/>
    <x v="2"/>
    <s v="29-CT0089-0303"/>
    <x v="4"/>
    <s v="thang máy cơ sở 89 bị lỗi yêu cầu kt qua kt"/>
    <s v=""/>
    <s v="14/11/2024 06:53"/>
    <s v="16/11/2024 06:53"/>
    <s v="Nguyễn Ngọc Anh, Nguyễn Quang Trinh"/>
    <s v="Đã nghiệm thu"/>
    <s v=""/>
    <s v="Gấp"/>
    <s v="14/11/2024 09:52"/>
    <s v="Đối tác đã kt"/>
    <s v=""/>
    <s v=""/>
    <s v="Không"/>
    <n v="0"/>
    <s v="Hài lòng"/>
    <s v="Done"/>
    <s v="Phạm Duy Khánh"/>
    <s v=""/>
    <x v="3"/>
    <x v="4"/>
    <s v="Thứ 5"/>
    <n v="3"/>
    <n v="11"/>
    <n v="2024"/>
    <s v="09.3.KV HN3"/>
    <x v="0"/>
  </r>
  <r>
    <n v="11"/>
    <s v=""/>
    <x v="3"/>
    <s v=""/>
    <x v="5"/>
    <s v="84769029886"/>
    <s v=""/>
    <s v="15/11/2024 10:25"/>
    <s v="16/11/2024 09:45"/>
    <s v="Nguyễn Ngọc Anh, Nguyễn Quang Trinh"/>
    <s v="Đã nghiệm thu"/>
    <s v=""/>
    <s v="Bình thường"/>
    <s v="16/11/2024 11:12"/>
    <s v="Đối tác đã xl"/>
    <s v=""/>
    <s v=""/>
    <s v="Quá hạn"/>
    <n v="1"/>
    <s v="Hài lòng"/>
    <s v="Done"/>
    <s v="Nguyễn Ngọc Anh"/>
    <m/>
    <x v="3"/>
    <x v="5"/>
    <s v="Thứ 6"/>
    <n v="3"/>
    <n v="11"/>
    <n v="2024"/>
    <s v="09.3.KV HN3"/>
    <x v="0"/>
  </r>
  <r>
    <n v="12"/>
    <s v=""/>
    <x v="4"/>
    <s v=""/>
    <x v="6"/>
    <s v="Lắp đèn tự ngắt"/>
    <s v=""/>
    <s v="20/11/2024 07:19"/>
    <s v="20/12/2024 07:18"/>
    <s v="Nguyễn Ngọc Anh, Nguyễn Tuấn Anh"/>
    <s v="Đã nghiệm thu"/>
    <s v=""/>
    <s v="Bình thường"/>
    <s v="21/12/2024 08:30"/>
    <s v="Do đã đủ ánh sáng ko lắp"/>
    <s v=""/>
    <s v=""/>
    <s v="Quá hạn"/>
    <n v="25"/>
    <s v="Hài lòng"/>
    <s v="Done tòa nhà"/>
    <s v="Đỗ Đức Mạnh"/>
    <s v=""/>
    <x v="2"/>
    <x v="6"/>
    <s v="Thứ 4"/>
    <n v="3"/>
    <n v="11"/>
    <n v="2024"/>
    <s v="09.1.KV HN1"/>
    <x v="0"/>
  </r>
  <r>
    <n v="13"/>
    <s v=""/>
    <x v="5"/>
    <s v="29-CT0025-0406"/>
    <x v="3"/>
    <s v="thang máy hỏng"/>
    <s v=""/>
    <s v="23/11/2024 11:05"/>
    <s v="25/11/2024 11:05"/>
    <s v="Nguyễn Ngọc Anh, Nguyễn Quang Trinh"/>
    <s v="Đã nghiệm thu"/>
    <s v=""/>
    <s v="Gấp"/>
    <s v="25/11/2024 10:00"/>
    <s v="Đã xl"/>
    <s v=""/>
    <s v=""/>
    <s v="Không"/>
    <n v="0"/>
    <s v="Hài lòng"/>
    <s v="Done"/>
    <s v="Hoàng Thị Vân Anh"/>
    <s v=""/>
    <x v="3"/>
    <x v="7"/>
    <s v="Thứ 7"/>
    <n v="4"/>
    <n v="11"/>
    <n v="2024"/>
    <s v="09.3.KV HN3"/>
    <x v="0"/>
  </r>
  <r>
    <n v="14"/>
    <s v=""/>
    <x v="3"/>
    <s v=""/>
    <x v="7"/>
    <s v="84397958505"/>
    <s v=""/>
    <s v="23/11/2024 16:05"/>
    <s v="24/11/2024 14:42"/>
    <s v="Nguyễn Ngọc Anh, Nguyễn Quang Trinh"/>
    <s v="Đã nghiệm thu"/>
    <s v=""/>
    <s v="Bình thường"/>
    <s v="25/11/2024 09:59"/>
    <s v="Đã xl"/>
    <s v=""/>
    <s v=""/>
    <s v="Quá hạn"/>
    <n v="19"/>
    <s v="Hài lòng"/>
    <s v="Done"/>
    <s v="Nguyễn Ngọc Anh"/>
    <s v=""/>
    <x v="3"/>
    <x v="7"/>
    <s v="Thứ 7"/>
    <n v="4"/>
    <n v="11"/>
    <n v="2024"/>
    <s v="09.3.KV HN3"/>
    <x v="0"/>
  </r>
  <r>
    <n v="18"/>
    <s v=""/>
    <x v="6"/>
    <s v=""/>
    <x v="8"/>
    <s v="kt phối hợp cùng nhà thầu kiểm tra sửa chữa"/>
    <s v=""/>
    <s v="29/11/2024 20:49"/>
    <s v="30/11/2024 20:48"/>
    <s v="Nguyễn Ngọc Anh, Nguyễn Quang Trinh"/>
    <s v="Đã nghiệm thu"/>
    <s v=""/>
    <s v="Gấp"/>
    <s v="30/11/2024 15:10"/>
    <s v="Đã ktra và xl"/>
    <s v=""/>
    <s v=""/>
    <s v="Không"/>
    <n v="0"/>
    <s v="Hài lòng"/>
    <s v="Done"/>
    <s v="Lại Thanh Tùng"/>
    <m/>
    <x v="3"/>
    <x v="8"/>
    <s v="Thứ 6"/>
    <n v="5"/>
    <n v="11"/>
    <n v="2024"/>
    <s v="09.3.KV HN3"/>
    <x v="0"/>
  </r>
  <r>
    <n v="20"/>
    <s v=""/>
    <x v="7"/>
    <s v=""/>
    <x v="9"/>
    <s v="Kiểm định lại tháng máy"/>
    <s v=""/>
    <s v="02/12/2024 15:37"/>
    <s v="05/12/2024 15:36"/>
    <s v="Nguyễn Ngọc Anh, Đào Mạnh Sơn"/>
    <s v="Đã nghiệm thu"/>
    <s v=""/>
    <s v="Bình thường"/>
    <s v="13/12/2024 15:39"/>
    <s v="Công ty sẽ làm đồng bộ"/>
    <s v=""/>
    <s v=""/>
    <s v="Quá hạn"/>
    <n v="192"/>
    <s v="Hài lòng"/>
    <s v="Done"/>
    <s v="Vũ Đình Chiến"/>
    <m/>
    <x v="0"/>
    <x v="9"/>
    <s v="Thứ 2"/>
    <n v="1"/>
    <n v="12"/>
    <n v="2024"/>
    <s v="09.2.KV HN2"/>
    <x v="0"/>
  </r>
  <r>
    <n v="28"/>
    <s v=""/>
    <x v="8"/>
    <s v="29-CT0099-0502"/>
    <x v="10"/>
    <s v="thang máy tingtong99 lúc hoạt động gây tiếng ồn rất lớn khiến người trong thang rất lo lắng mong đội ngũ kỹ thuật sớm khắc phục. xin cảm ơn."/>
    <s v=""/>
    <s v="09/12/2024 08:42"/>
    <s v="11/12/2024 08:42"/>
    <s v="Nguyễn Ngọc Anh, Đào Mạnh Sơn"/>
    <s v="Đã nghiệm thu"/>
    <s v=""/>
    <s v="Gấp"/>
    <s v="09/12/2024 15:45"/>
    <s v="Đã sử lý"/>
    <s v=""/>
    <s v=""/>
    <s v="Không"/>
    <n v="0"/>
    <s v="Hài lòng"/>
    <s v="Done tòa nhà"/>
    <s v="Do Tran Dat"/>
    <m/>
    <x v="0"/>
    <x v="10"/>
    <s v="Thứ 2"/>
    <n v="2"/>
    <n v="12"/>
    <n v="2024"/>
    <s v="09.2.KV HN2"/>
    <x v="0"/>
  </r>
  <r>
    <n v="29"/>
    <s v=""/>
    <x v="8"/>
    <s v="29-CT0099-0503"/>
    <x v="11"/>
    <s v="Thang máy kêu kẹt kẹt rất to khi di chuyển lên xuống tầng"/>
    <s v=""/>
    <s v="09/12/2024 13:39"/>
    <s v="11/12/2024 13:39"/>
    <s v="Nguyễn Ngọc Anh, Đào Mạnh Sơn"/>
    <s v="Đã nghiệm thu"/>
    <s v=""/>
    <s v="Gấp"/>
    <s v="09/12/2024 15:39"/>
    <s v="Đã sử lý"/>
    <s v=""/>
    <s v=""/>
    <s v="Không"/>
    <n v="0"/>
    <s v="Hài lòng"/>
    <s v="Done."/>
    <s v="Nguyễn Việt Hoa"/>
    <s v=""/>
    <x v="0"/>
    <x v="10"/>
    <s v="Thứ 2"/>
    <n v="2"/>
    <n v="12"/>
    <n v="2024"/>
    <s v="09.2.KV HN2"/>
    <x v="0"/>
  </r>
  <r>
    <n v="31"/>
    <s v=""/>
    <x v="9"/>
    <s v=""/>
    <x v="12"/>
    <s v="Hút nước hố pít thang máy"/>
    <s v=""/>
    <s v="10/12/2024 10:33"/>
    <s v="10/12/2024 10:32"/>
    <s v="Nguyễn Ngọc Anh, Đào Mạnh Sơn"/>
    <s v="Đã nghiệm thu"/>
    <s v=""/>
    <s v="Bình thường"/>
    <s v="16/12/2024 06:48"/>
    <s v="Tuấn Anh hỗ trợ sử lý"/>
    <s v=""/>
    <s v=""/>
    <s v="Quá hạn"/>
    <n v="140"/>
    <s v="Hài lòng"/>
    <s v="Done tòa nhà"/>
    <s v="Vũ Ngọc Chinh"/>
    <m/>
    <x v="0"/>
    <x v="3"/>
    <s v="Thứ 3"/>
    <n v="2"/>
    <n v="12"/>
    <n v="2024"/>
    <s v="09.2.KV HN2"/>
    <x v="0"/>
  </r>
  <r>
    <n v="32"/>
    <s v=""/>
    <x v="8"/>
    <s v="29-CT0099-0101"/>
    <x v="13"/>
    <s v="thang máy được quản lí thông báo đến 6h chiều ngày 10/12 là hoạt động nhưng đến giờ vẫn chưa bảo trì xong rất bất tiện"/>
    <s v=""/>
    <s v="11/12/2024 08:14"/>
    <s v="13/12/2024 08:14"/>
    <s v="Nguyễn Ngọc Anh, Đào Mạnh Sơn"/>
    <s v="Đã nghiệm thu"/>
    <s v=""/>
    <s v="Gấp"/>
    <s v="12/12/2024 22:00"/>
    <s v="Thay bi trục thang máy"/>
    <s v=""/>
    <s v=""/>
    <s v="Không"/>
    <n v="0"/>
    <s v="Hài lòng"/>
    <s v="Done toa nha"/>
    <s v="Trần Hải Yến"/>
    <m/>
    <x v="0"/>
    <x v="11"/>
    <s v="Thứ 4"/>
    <n v="2"/>
    <n v="12"/>
    <n v="2024"/>
    <s v="09.2.KV HN2"/>
    <x v="0"/>
  </r>
  <r>
    <n v="34"/>
    <s v=""/>
    <x v="5"/>
    <s v="29-CT0025-0406"/>
    <x v="3"/>
    <s v="thang máy hỏng"/>
    <s v=""/>
    <s v="13/12/2024 22:27"/>
    <s v="15/12/2024 22:27"/>
    <s v="Nguyễn Ngọc Anh, Nguyễn Quang Trinh"/>
    <s v="Đã nghiệm thu"/>
    <s v=""/>
    <s v="Gấp"/>
    <s v="14/12/2024 09:17"/>
    <s v="Đã xl"/>
    <s v=""/>
    <s v=""/>
    <s v="Không"/>
    <n v="0"/>
    <s v="Hài lòng"/>
    <s v="Done"/>
    <s v="Hoàng Thị Vân Anh"/>
    <m/>
    <x v="3"/>
    <x v="12"/>
    <s v="Thứ 6"/>
    <n v="2"/>
    <n v="12"/>
    <n v="2024"/>
    <s v="09.3.KV HN3"/>
    <x v="0"/>
  </r>
  <r>
    <n v="35"/>
    <s v=""/>
    <x v="10"/>
    <s v=""/>
    <x v="14"/>
    <s v="Thang máy bị lỗi"/>
    <s v=""/>
    <s v="14/12/2024 16:14"/>
    <s v="14/12/2024 16:13"/>
    <s v="Nguyễn Ngọc Anh, Đào Mạnh Sơn"/>
    <s v="Đã nghiệm thu"/>
    <s v=""/>
    <s v="Gấp"/>
    <s v="15/12/2024 05:27"/>
    <s v="Hút nước thang máy"/>
    <s v=""/>
    <s v=""/>
    <s v="Quá hạn"/>
    <n v="13"/>
    <s v="Hài lòng"/>
    <s v="Done"/>
    <s v="Vũ Ngọc Chinh"/>
    <m/>
    <x v="0"/>
    <x v="4"/>
    <s v="Thứ 7"/>
    <n v="3"/>
    <n v="12"/>
    <n v="2024"/>
    <s v="09.2.KV HN2"/>
    <x v="0"/>
  </r>
  <r>
    <n v="36"/>
    <s v=""/>
    <x v="11"/>
    <s v="29-CT0065-0701"/>
    <x v="15"/>
    <s v="nó cứng đưang im ở tầng ba rất bất tiện vì em tận tầng 7"/>
    <s v=""/>
    <s v="15/12/2024 08:29"/>
    <s v="17/12/2024 08:29"/>
    <s v="Nguyễn Ngọc Anh, Đào Mạnh Sơn"/>
    <s v="Đã nghiệm thu"/>
    <s v=""/>
    <s v="Gấp"/>
    <s v="15/12/2024 16:52"/>
    <s v="Đã sử lý"/>
    <s v=""/>
    <s v=""/>
    <s v="Không"/>
    <n v="0"/>
    <s v="Hài lòng"/>
    <s v="Done"/>
    <s v="NGUYỄN ĐỨC QUANG"/>
    <m/>
    <x v="0"/>
    <x v="5"/>
    <s v="CNhat"/>
    <n v="3"/>
    <n v="12"/>
    <n v="2024"/>
    <s v="09.2.KV HN2"/>
    <x v="0"/>
  </r>
  <r>
    <n v="37"/>
    <s v=""/>
    <x v="11"/>
    <s v="29-CT0065-0804"/>
    <x v="16"/>
    <s v="Thang máy toà nhà hư hỏng, không còn hoạt động. BQL vui lòng khắc phục gấp cho cư dân sử dụng đi lại."/>
    <s v=""/>
    <s v="15/12/2024 08:58"/>
    <s v="17/12/2024 08:58"/>
    <s v="Nguyễn Ngọc Anh, Đào Mạnh Sơn"/>
    <s v="Đã nghiệm thu"/>
    <s v=""/>
    <s v="Gấp"/>
    <s v="15/12/2024 16:51"/>
    <s v="Đã sử lý"/>
    <s v=""/>
    <s v=""/>
    <s v="Không"/>
    <n v="0"/>
    <s v="Hài lòng"/>
    <s v="Done"/>
    <s v="NGUYỄN TIẾN HUẤN"/>
    <m/>
    <x v="0"/>
    <x v="5"/>
    <s v="CNhat"/>
    <n v="3"/>
    <n v="12"/>
    <n v="2024"/>
    <s v="09.2.KV HN2"/>
    <x v="0"/>
  </r>
  <r>
    <n v="38"/>
    <s v=""/>
    <x v="12"/>
    <s v=""/>
    <x v="17"/>
    <s v="Thay đèn thang máy, nhà xe, đèn hành lang tầng 3 lên tầng 4"/>
    <s v=""/>
    <s v="17/12/2024 11:23"/>
    <s v="19/12/2024 12:21"/>
    <s v="Nguyễn Ngọc Anh, Nguyễn Tuấn Anh"/>
    <s v="Đã nghiệm thu"/>
    <s v=""/>
    <s v="Gấp"/>
    <s v="18/12/2024 17:37"/>
    <s v="Đã thay bóng mới xong"/>
    <s v=""/>
    <s v=""/>
    <s v="Không"/>
    <n v="0"/>
    <s v="Hài lòng"/>
    <s v="Done"/>
    <s v="Tô Văn Tài"/>
    <s v=""/>
    <x v="2"/>
    <x v="13"/>
    <s v="Thứ 3"/>
    <n v="3"/>
    <n v="12"/>
    <n v="2024"/>
    <s v="09.2.KV HN2"/>
    <x v="0"/>
  </r>
  <r>
    <n v="39"/>
    <s v=""/>
    <x v="13"/>
    <s v="29-CT0094-0702"/>
    <x v="0"/>
    <s v="cửa thang máy t4 hỏng"/>
    <s v=""/>
    <s v="19/12/2024 21:46"/>
    <s v="21/12/2024 21:46"/>
    <s v="Nguyễn Ngọc Anh, Nguyễn Quang Trinh"/>
    <s v="Đã nghiệm thu"/>
    <s v=""/>
    <s v="Gấp"/>
    <s v="20/12/2024 11:44"/>
    <s v="Đã xl"/>
    <s v=""/>
    <s v=""/>
    <s v="Không"/>
    <n v="0"/>
    <s v="Hài lòng"/>
    <s v="Done"/>
    <s v="Đinh Công Hưng"/>
    <m/>
    <x v="3"/>
    <x v="14"/>
    <s v="Thứ 5"/>
    <n v="3"/>
    <n v="12"/>
    <n v="2024"/>
    <s v="09.3.KV HN3"/>
    <x v="0"/>
  </r>
  <r>
    <n v="47"/>
    <s v=""/>
    <x v="14"/>
    <s v="29-CT0039-0604"/>
    <x v="0"/>
    <s v="1 lần đi 4 lần kêu &quot; dầm &quot; , đêm hôm sáng sớm nửa đêm mất ngủ. phản ánh từ năm ngoái đến nay vẫn chưa khắc phục đc"/>
    <s v=""/>
    <s v="26/12/2024 11:10"/>
    <s v="28/12/2024 11:59"/>
    <s v="Nguyễn Ngọc Anh, Hoàng Văn Phong"/>
    <s v="Đã nghiệm thu"/>
    <s v=""/>
    <s v="Gấp"/>
    <s v="26/12/2024 23:09"/>
    <s v="Đã liên hệ phía chủ nhà xử lí"/>
    <s v=""/>
    <s v=""/>
    <s v="Không"/>
    <n v="0"/>
    <s v="Không hài lòng"/>
    <s v="Chưa khắc phục được"/>
    <s v="Nguyễn Văn tùng"/>
    <m/>
    <x v="1"/>
    <x v="15"/>
    <s v="Thứ 5"/>
    <n v="4"/>
    <n v="12"/>
    <n v="2024"/>
    <s v="09.1.KV HN1"/>
    <x v="0"/>
  </r>
  <r>
    <n v="48"/>
    <s v=""/>
    <x v="15"/>
    <s v="29-CT0066-0702"/>
    <x v="18"/>
    <s v="Thang máy tự động đóng mở"/>
    <s v=""/>
    <s v="28/12/2024 12:23"/>
    <s v="30/12/2024 12:23"/>
    <s v="Nguyễn Ngọc Anh, Nguyễn Quang Trinh"/>
    <s v="Đã nghiệm thu"/>
    <s v=""/>
    <s v="Gấp"/>
    <s v="29/12/2024 09:06"/>
    <s v="Đã xl"/>
    <s v=""/>
    <s v=""/>
    <s v="Không"/>
    <n v="0"/>
    <s v="Hài lòng"/>
    <s v="Done"/>
    <s v="Nguyễn Thị Thuỷ Tiên"/>
    <m/>
    <x v="3"/>
    <x v="16"/>
    <s v="Thứ 7"/>
    <n v="5"/>
    <n v="12"/>
    <n v="2024"/>
    <s v="09.3.KV HN3"/>
    <x v="0"/>
  </r>
  <r>
    <n v="53"/>
    <s v=""/>
    <x v="14"/>
    <s v=""/>
    <x v="19"/>
    <s v="Toà nhà"/>
    <s v=""/>
    <s v="30/12/2024 17:18"/>
    <s v="02/01/2025 23:59"/>
    <s v="Nguyễn Ngọc Anh, Hoàng Văn Phong"/>
    <s v="Đã nghiệm thu"/>
    <s v=""/>
    <s v="Gấp"/>
    <s v="02/01/2025 23:00"/>
    <s v="Đã xử lí"/>
    <s v=""/>
    <s v=""/>
    <s v="Không"/>
    <n v="0"/>
    <s v="Hài lòng"/>
    <s v="Done"/>
    <s v="Nguyễn Thị Lan Phương"/>
    <s v=""/>
    <x v="1"/>
    <x v="17"/>
    <s v="Thứ 2"/>
    <n v="5"/>
    <n v="12"/>
    <n v="2024"/>
    <s v="09.1.KV HN1"/>
    <x v="0"/>
  </r>
  <r>
    <n v="58"/>
    <s v=""/>
    <x v="14"/>
    <s v=""/>
    <x v="20"/>
    <s v="Kiểm tra thời gian trên tem kiểm định tháng máy"/>
    <s v=""/>
    <s v="06/01/2025 10:13"/>
    <s v="08/01/2025 08:05"/>
    <s v="Nguyễn Ngọc Anh, Hoàng Văn Phong"/>
    <s v="Đã nghiệm thu"/>
    <s v=""/>
    <s v="Bình thường"/>
    <s v="06/01/2025 15:06"/>
    <s v="Done"/>
    <s v=""/>
    <s v=""/>
    <s v="Không"/>
    <n v="0"/>
    <s v="Hài lòng"/>
    <s v="Done"/>
    <s v="Lại Thanh Tùng"/>
    <m/>
    <x v="1"/>
    <x v="18"/>
    <s v="Thứ 2"/>
    <n v="1"/>
    <n v="1"/>
    <n v="2025"/>
    <s v="09.1.KV HN1"/>
    <x v="0"/>
  </r>
  <r>
    <n v="59"/>
    <s v=""/>
    <x v="16"/>
    <s v=""/>
    <x v="20"/>
    <s v="Kiểm tra thời gian trên tem kiểm định tháng máy"/>
    <s v=""/>
    <s v="06/01/2025 10:14"/>
    <s v="08/01/2025 21:44"/>
    <s v="Nguyễn Ngọc Anh, Hoàng Văn Phong"/>
    <s v="Đã nghiệm thu"/>
    <s v=""/>
    <s v="Bình thường"/>
    <s v="09/01/2025 11:00"/>
    <s v="Không có thông tin thời gian kiểm định"/>
    <s v=""/>
    <s v=""/>
    <s v="Quá hạn"/>
    <n v="13"/>
    <s v="Hài lòng"/>
    <s v="Done"/>
    <s v="Lại Thanh Tùng"/>
    <m/>
    <x v="1"/>
    <x v="18"/>
    <s v="Thứ 2"/>
    <n v="1"/>
    <n v="1"/>
    <n v="2025"/>
    <s v="09.1.KV HN1"/>
    <x v="0"/>
  </r>
  <r>
    <n v="70"/>
    <s v=""/>
    <x v="17"/>
    <s v=""/>
    <x v="20"/>
    <s v="Kiểm tra thời gian trên tem kiểm định tháng máy"/>
    <s v=""/>
    <s v="06/01/2025 10:21"/>
    <s v="08/01/2025 08:05"/>
    <s v="Nguyễn Ngọc Anh, Đào Mạnh Sơn"/>
    <s v="Đã nghiệm thu"/>
    <s v=""/>
    <s v="Bình thường"/>
    <s v="07/01/2025 17:26"/>
    <s v="Tem kiếm định còn 19/5/2025"/>
    <s v=""/>
    <s v=""/>
    <s v="Không"/>
    <n v="0"/>
    <s v="Hài lòng"/>
    <s v="Done"/>
    <s v="Lại Thanh Tùng"/>
    <m/>
    <x v="0"/>
    <x v="18"/>
    <s v="Thứ 2"/>
    <n v="1"/>
    <n v="1"/>
    <n v="2025"/>
    <s v="09.2.KV HN2"/>
    <x v="0"/>
  </r>
  <r>
    <n v="71"/>
    <s v=""/>
    <x v="8"/>
    <s v=""/>
    <x v="20"/>
    <s v="Kiểm tra thời gian trên tem kiểm định tháng máy"/>
    <s v=""/>
    <s v="06/01/2025 10:22"/>
    <s v="08/01/2025 08:05"/>
    <s v="Nguyễn Ngọc Anh, Đào Mạnh Sơn"/>
    <s v="Đã nghiệm thu"/>
    <s v=""/>
    <s v="Bình thường"/>
    <s v="07/01/2025 16:18"/>
    <s v="Tem còn hiệu lực đến 30/8/2025"/>
    <s v=""/>
    <s v=""/>
    <s v="Không"/>
    <n v="0"/>
    <s v="Hài lòng"/>
    <s v="Done"/>
    <s v="Lại Thanh Tùng"/>
    <m/>
    <x v="0"/>
    <x v="18"/>
    <s v="Thứ 2"/>
    <n v="1"/>
    <n v="1"/>
    <n v="2025"/>
    <s v="09.2.KV HN2"/>
    <x v="0"/>
  </r>
  <r>
    <n v="72"/>
    <s v=""/>
    <x v="18"/>
    <s v=""/>
    <x v="20"/>
    <s v="Kiểm tra thời gian trên tem kiểm định tháng máy"/>
    <s v=""/>
    <s v="06/01/2025 10:22"/>
    <s v="08/01/2025 08:05"/>
    <s v="Nguyễn Ngọc Anh, Đào Mạnh Sơn"/>
    <s v="Đã nghiệm thu"/>
    <s v=""/>
    <s v="Bình thường"/>
    <s v="07/01/2025 16:35"/>
    <s v="Tem thang máy còn hiệu lực đến 30/8/2025"/>
    <s v=""/>
    <s v=""/>
    <s v="Không"/>
    <n v="0"/>
    <s v="Hài lòng"/>
    <s v="Done"/>
    <s v="Lại Thanh Tùng"/>
    <m/>
    <x v="0"/>
    <x v="18"/>
    <s v="Thứ 2"/>
    <n v="1"/>
    <n v="1"/>
    <n v="2025"/>
    <s v="09.2.KV HN2"/>
    <x v="0"/>
  </r>
  <r>
    <n v="73"/>
    <s v=""/>
    <x v="19"/>
    <s v=""/>
    <x v="20"/>
    <s v="Kiểm tra thời gian trên tem kiểm định tháng máy"/>
    <s v=""/>
    <s v="06/01/2025 10:23"/>
    <s v="08/01/2025 08:05"/>
    <s v="Nguyễn Ngọc Anh, Đào Mạnh Sơn"/>
    <s v="Đã nghiệm thu"/>
    <s v=""/>
    <s v="Bình thường"/>
    <s v="08/01/2025 09:40"/>
    <s v="Tem còn hiệu lực 6)3/2027"/>
    <s v=""/>
    <s v=""/>
    <s v="Quá hạn"/>
    <n v="1"/>
    <s v="Hài lòng"/>
    <s v="Done"/>
    <s v="Lại Thanh Tùng"/>
    <m/>
    <x v="0"/>
    <x v="18"/>
    <s v="Thứ 2"/>
    <n v="1"/>
    <n v="1"/>
    <n v="2025"/>
    <s v="09.2.KV HN2"/>
    <x v="0"/>
  </r>
  <r>
    <n v="74"/>
    <s v=""/>
    <x v="20"/>
    <s v=""/>
    <x v="21"/>
    <s v="."/>
    <s v=""/>
    <s v="06/01/2025 23:08"/>
    <s v="08/01/2025 23:05"/>
    <s v="Nguyễn Ngọc Anh, Nguyễn Quang Trinh"/>
    <s v="Đã nghiệm thu"/>
    <s v=""/>
    <s v="Bình thường"/>
    <s v="07/01/2025 10:31"/>
    <s v="Đã xl"/>
    <s v=""/>
    <s v=""/>
    <s v="Không"/>
    <n v="0"/>
    <s v="Hài lòng"/>
    <s v="Done"/>
    <s v="Nguyễn Ngọc Anh"/>
    <m/>
    <x v="3"/>
    <x v="18"/>
    <s v="Thứ 2"/>
    <n v="1"/>
    <n v="1"/>
    <n v="2025"/>
    <s v="09.3.KV HN3"/>
    <x v="0"/>
  </r>
  <r>
    <n v="75"/>
    <s v=""/>
    <x v="21"/>
    <s v=""/>
    <x v="22"/>
    <s v="Thang máy kêu to"/>
    <s v=""/>
    <s v="09/01/2025 17:25"/>
    <s v="11/01/2025 16:20"/>
    <s v="Nguyễn Ngọc Anh, Nguyễn Quang Trinh"/>
    <s v="Đã nghiệm thu"/>
    <s v=""/>
    <s v="Bình thường"/>
    <s v="10/01/2025 10:38"/>
    <s v="Đã xl"/>
    <s v=""/>
    <s v=""/>
    <s v="Không"/>
    <n v="0"/>
    <s v="Hài lòng"/>
    <s v="Done"/>
    <s v="Đoàn Thị Hải Yến"/>
    <m/>
    <x v="3"/>
    <x v="10"/>
    <s v="Thứ 5"/>
    <n v="2"/>
    <n v="1"/>
    <n v="2025"/>
    <s v="09.2.KV HN2"/>
    <x v="0"/>
  </r>
  <r>
    <n v="76"/>
    <s v=""/>
    <x v="21"/>
    <s v=""/>
    <x v="22"/>
    <s v="Thang máy kêu to"/>
    <s v=""/>
    <s v="09/01/2025 18:04"/>
    <s v="11/01/2025 18:04"/>
    <s v="Nguyễn Ngọc Anh, Nguyễn Quang Trinh"/>
    <s v="Đã nghiệm thu"/>
    <s v=""/>
    <s v="Bình thường"/>
    <s v="10/01/2025 10:37"/>
    <s v="Đã ktra"/>
    <s v=""/>
    <s v=""/>
    <s v="Không"/>
    <n v="0"/>
    <s v="Hài lòng"/>
    <s v="Done"/>
    <s v="Đoàn Thị Hải Yến"/>
    <m/>
    <x v="3"/>
    <x v="10"/>
    <s v="Thứ 5"/>
    <n v="2"/>
    <n v="1"/>
    <n v="2025"/>
    <s v="09.3.KV HN3"/>
    <x v="0"/>
  </r>
  <r>
    <n v="79"/>
    <s v=""/>
    <x v="22"/>
    <s v="29-CT0036-0304"/>
    <x v="23"/>
    <s v="tầng 3 mất điện và thang máy"/>
    <s v=""/>
    <s v="15/01/2025 09:28"/>
    <s v="17/01/2025 09:28"/>
    <s v="Nguyễn Ngọc Anh, Nguyễn Tuấn Anh"/>
    <s v="Đã nghiệm thu"/>
    <s v=""/>
    <s v="Gấp"/>
    <s v="15/01/2025 10:49"/>
    <s v="Mât điên"/>
    <s v=""/>
    <s v=""/>
    <s v="Không"/>
    <n v="0"/>
    <s v="Hài lòng"/>
    <s v="Done"/>
    <s v="Ngọc"/>
    <m/>
    <x v="2"/>
    <x v="5"/>
    <s v="Thứ 4"/>
    <n v="3"/>
    <n v="1"/>
    <n v="2025"/>
    <s v="09.2.KV HN2"/>
    <x v="0"/>
  </r>
  <r>
    <n v="80"/>
    <s v=""/>
    <x v="23"/>
    <s v="29-CT0110-0202"/>
    <x v="24"/>
    <s v="nút ấn thang máy tầng 2 hỏng liên tục, ấn ko được. bên bạn thay luôn giúp bọn mình. cứ sửa xong lại hỏng liên tục. nút đấy nó bị liệt rồi"/>
    <s v=""/>
    <s v="16/01/2025 15:07"/>
    <s v="18/01/2025 15:07"/>
    <s v="Nguyễn Ngọc Anh, Nguyễn Quang Trinh"/>
    <s v="Đã nghiệm thu"/>
    <s v=""/>
    <s v="Gấp"/>
    <s v="17/01/2025 10:14"/>
    <s v="Đã xl"/>
    <s v=""/>
    <s v=""/>
    <s v="Không"/>
    <n v="0"/>
    <s v="Hài lòng"/>
    <s v="Done"/>
    <s v="Annie"/>
    <s v=""/>
    <x v="3"/>
    <x v="19"/>
    <s v="Thứ 5"/>
    <n v="3"/>
    <n v="1"/>
    <n v="2025"/>
    <s v="09.3.KV HN3"/>
    <x v="0"/>
  </r>
  <r>
    <n v="81"/>
    <s v=""/>
    <x v="22"/>
    <s v="29-CT0036-0201"/>
    <x v="25"/>
    <s v="nút thang máy tầng 2 tingtong 36 hỏng"/>
    <s v=""/>
    <s v="16/01/2025 23:15"/>
    <s v="10/02/2025 17:50"/>
    <s v="Nguyễn Ngọc Anh, Nguyễn Tuấn Anh"/>
    <s v="Đã nghiệm thu"/>
    <s v=""/>
    <s v="Gấp"/>
    <s v="10/02/2025 17:39"/>
    <s v="Đôi tac đã xl xong"/>
    <s v=""/>
    <s v=""/>
    <s v="Không"/>
    <n v="0"/>
    <s v="Hài lòng"/>
    <s v="Done"/>
    <s v="Đặng Thị Thuý Ngọc"/>
    <s v=""/>
    <x v="2"/>
    <x v="19"/>
    <s v="Thứ 5"/>
    <n v="3"/>
    <n v="1"/>
    <n v="2025"/>
    <s v="09.2.KV HN2"/>
    <x v="0"/>
  </r>
  <r>
    <n v="83"/>
    <s v=""/>
    <x v="22"/>
    <s v="29-CT0036-0203"/>
    <x v="0"/>
    <s v="Tầng 2 không sử dụng được gần tuần nay chưa được xử lý"/>
    <s v=""/>
    <s v="21/01/2025 23:04"/>
    <s v="10/02/2025 17:50"/>
    <s v="Nguyễn Ngọc Anh, Nguyễn Tuấn Anh"/>
    <s v="Đã nghiệm thu"/>
    <s v=""/>
    <s v="Gấp"/>
    <s v="10/02/2025 17:39"/>
    <s v="Đôi tac đã xl xong"/>
    <s v=""/>
    <s v=""/>
    <s v="Không"/>
    <n v="0"/>
    <s v="Hài lòng"/>
    <s v="Done"/>
    <s v="Trần Thị Oanh"/>
    <s v=""/>
    <x v="2"/>
    <x v="20"/>
    <s v="Thứ 3"/>
    <n v="4"/>
    <n v="1"/>
    <n v="2025"/>
    <s v="09.2.KV HN2"/>
    <x v="0"/>
  </r>
  <r>
    <n v="85"/>
    <s v=""/>
    <x v="22"/>
    <s v="29-CT0036-0204"/>
    <x v="26"/>
    <s v="Bảng điều khiển thang máy ở tầng 2 hiện đã bị hỏng một thời gian dài, khiến bất tiện khi lên tầng 8 giặt và phơi đồ. Đề nghị ban quản lý toà nhà TT36 xử lý sớm giúp"/>
    <s v=""/>
    <s v="03/02/2025 22:41"/>
    <s v="06/02/2025 22:41"/>
    <s v="Nguyễn Ngọc Anh, Nguyễn Tuấn Anh"/>
    <s v="Đã nghiệm thu"/>
    <s v=""/>
    <s v="Gấp"/>
    <s v="04/02/2025 20:12"/>
    <s v="Đã chech xong"/>
    <s v=""/>
    <s v=""/>
    <s v="Không"/>
    <n v="0"/>
    <s v="Hài lòng"/>
    <s v="Done"/>
    <s v="Dương Văn Trọng"/>
    <m/>
    <x v="2"/>
    <x v="1"/>
    <s v="Thứ 2"/>
    <n v="1"/>
    <n v="2"/>
    <n v="2025"/>
    <s v="09.2.KV HN2"/>
    <x v="0"/>
  </r>
  <r>
    <n v="86"/>
    <s v=""/>
    <x v="24"/>
    <s v=""/>
    <x v="27"/>
    <s v="CT131 thang máy lúc xuống tầng 1 có tiếng lẹc kẹc kim loại kêu nghe ồn và không an toàn. Bạn kiểm tra nhé"/>
    <s v=""/>
    <s v="04/02/2025 10:53"/>
    <s v="05/02/2025 22:53"/>
    <s v="Nguyễn Ngọc Anh, Hoàng Văn Phong"/>
    <s v="Đã nghiệm thu"/>
    <s v=""/>
    <s v="Gấp"/>
    <s v="05/02/2025 20:07"/>
    <s v="Đã gửi phản hồi cho bên KT thang máy xử li"/>
    <s v=""/>
    <s v=""/>
    <s v="Không"/>
    <n v="0"/>
    <s v="Hài lòng"/>
    <s v="x"/>
    <s v="Trần Duy Phương"/>
    <m/>
    <x v="1"/>
    <x v="21"/>
    <s v="Thứ 3"/>
    <n v="1"/>
    <n v="2"/>
    <n v="2025"/>
    <s v="09.4.KV HN4"/>
    <x v="0"/>
  </r>
  <r>
    <n v="89"/>
    <s v=""/>
    <x v="13"/>
    <s v="29-CT0094-0702"/>
    <x v="0"/>
    <s v="đề nghị toà nhà báo cho người ở tầng6 ra thang máy đóng kín cửa để thang máy có thể di chuyển. hoặc sửa cửa thang máy tầng6"/>
    <s v=""/>
    <s v="13/02/2025 16:34"/>
    <s v="15/02/2025 16:34"/>
    <s v="Nguyễn Ngọc Anh, Nguyễn Quang Trinh"/>
    <s v="Đã nghiệm thu"/>
    <s v=""/>
    <s v="Gấp"/>
    <s v="13/02/2025 17:58"/>
    <s v="Đã xl"/>
    <s v=""/>
    <s v=""/>
    <s v="Không"/>
    <n v="0"/>
    <s v="Hài lòng"/>
    <s v="Done"/>
    <s v="Đinh Công Hưng"/>
    <m/>
    <x v="3"/>
    <x v="12"/>
    <s v="Thứ 5"/>
    <n v="2"/>
    <n v="2"/>
    <n v="2025"/>
    <s v="09.3.KV HN3"/>
    <x v="0"/>
  </r>
  <r>
    <n v="91"/>
    <s v=""/>
    <x v="25"/>
    <s v="29-CT0069-0601"/>
    <x v="0"/>
    <s v="hỏng"/>
    <s v=""/>
    <s v="19/02/2025 13:35"/>
    <s v="21/02/2025 13:35"/>
    <s v="Nguyễn Ngọc Anh, Nguyễn Tuấn Anh"/>
    <s v="Đã nghiệm thu"/>
    <s v=""/>
    <s v="Gấp"/>
    <s v="19/02/2025 16:28"/>
    <s v="Đôi tac đã xl xong"/>
    <s v=""/>
    <s v=""/>
    <s v="Không"/>
    <n v="0"/>
    <s v="Hài lòng"/>
    <s v="Done"/>
    <s v="đỗ mai anh"/>
    <m/>
    <x v="2"/>
    <x v="14"/>
    <s v="Thứ 4"/>
    <n v="3"/>
    <n v="2"/>
    <n v="2025"/>
    <s v="09.2.KV HN2"/>
    <x v="0"/>
  </r>
  <r>
    <n v="94"/>
    <s v=""/>
    <x v="22"/>
    <s v="29-CT0036-0201"/>
    <x v="28"/>
    <s v="đèn tháng máy và tay nắm cổng toà 36 hỏng"/>
    <s v=""/>
    <s v="20/02/2025 09:37"/>
    <s v="22/02/2025 09:37"/>
    <s v="Nguyễn Ngọc Anh, Nguyễn Tuấn Anh"/>
    <s v="Đã nghiệm thu"/>
    <s v=""/>
    <s v="Gấp"/>
    <s v="20/02/2025 12:07"/>
    <s v="Đã thay 4 bong xong"/>
    <s v=""/>
    <s v=""/>
    <s v="Không"/>
    <n v="0"/>
    <s v="Hài lòng"/>
    <s v="Done"/>
    <s v="Đặng Thị Thuý Ngọc"/>
    <m/>
    <x v="2"/>
    <x v="6"/>
    <s v="Thứ 5"/>
    <n v="3"/>
    <n v="2"/>
    <n v="2025"/>
    <s v="09.2.KV HN2"/>
    <x v="0"/>
  </r>
  <r>
    <n v="95"/>
    <s v=""/>
    <x v="5"/>
    <s v="29-CT0025-0305"/>
    <x v="3"/>
    <s v="thang máy hỏng rồi ạ"/>
    <s v=""/>
    <s v="21/02/2025 13:31"/>
    <s v="23/02/2025 13:31"/>
    <s v="Nguyễn Ngọc Anh, Nguyễn Quang Trinh"/>
    <s v="Đã nghiệm thu"/>
    <s v=""/>
    <s v="Gấp"/>
    <s v="21/02/2025 14:10"/>
    <s v="Thang máy bảo trò"/>
    <s v=""/>
    <s v=""/>
    <s v="Không"/>
    <n v="0"/>
    <s v="Hài lòng"/>
    <s v="Done"/>
    <s v="Thuy Luong"/>
    <m/>
    <x v="3"/>
    <x v="20"/>
    <s v="Thứ 6"/>
    <n v="4"/>
    <n v="2"/>
    <n v="2025"/>
    <s v="09.3.KV HN3"/>
    <x v="0"/>
  </r>
  <r>
    <n v="99"/>
    <s v=""/>
    <x v="10"/>
    <s v=""/>
    <x v="29"/>
    <s v="Hút nước thang máy"/>
    <s v=""/>
    <s v="24/02/2025 13:24"/>
    <s v="26/02/2025 13:23"/>
    <s v="Nguyễn Ngọc Anh, Đào Mạnh Sơn"/>
    <s v="Đã nghiệm thu"/>
    <s v=""/>
    <s v="Gấp"/>
    <s v="24/02/2025 22:40"/>
    <s v="Hút nước hố thang máy"/>
    <s v=""/>
    <s v=""/>
    <s v="Không"/>
    <n v="0"/>
    <s v="Hài lòng"/>
    <s v="Done"/>
    <s v="Nguyễn Đình Tâm"/>
    <m/>
    <x v="0"/>
    <x v="22"/>
    <s v="Thứ 2"/>
    <n v="4"/>
    <n v="2"/>
    <n v="2025"/>
    <s v="09.2.KV HN2"/>
    <x v="0"/>
  </r>
  <r>
    <n v="100"/>
    <s v=""/>
    <x v="0"/>
    <s v=""/>
    <x v="0"/>
    <s v="Đèn thang máy nhấp nháy"/>
    <s v=""/>
    <s v="24/02/2025 15:58"/>
    <s v="25/02/2025 17:54"/>
    <s v="Nguyễn Ngọc Anh, Nguyễn Tuấn Anh"/>
    <s v="Đã nghiệm thu"/>
    <s v=""/>
    <s v="Bình thường"/>
    <s v="25/02/2025 14:32"/>
    <s v="2 Bong câu thang máy bi cháy và 2 bóng nhâp nhay thay mới"/>
    <s v=""/>
    <s v=""/>
    <s v="Không"/>
    <n v="0"/>
    <s v="Hài lòng"/>
    <s v="Done"/>
    <s v="Đoàn Thị Hải Yến"/>
    <s v=""/>
    <x v="2"/>
    <x v="22"/>
    <s v="Thứ 2"/>
    <n v="4"/>
    <n v="2"/>
    <n v="2025"/>
    <s v="09.2.KV HN2"/>
    <x v="0"/>
  </r>
  <r>
    <n v="102"/>
    <s v=""/>
    <x v="26"/>
    <s v=""/>
    <x v="30"/>
    <s v="."/>
    <s v=""/>
    <s v="26/02/2025 21:33"/>
    <s v="27/02/2025 09:33"/>
    <s v="Nguyễn Ngọc Anh, Nguyễn Quang Trinh"/>
    <s v="Đã nghiệm thu"/>
    <s v=""/>
    <s v="Gấp"/>
    <s v="27/02/2025 08:44"/>
    <s v="Đã sơn"/>
    <s v=""/>
    <s v=""/>
    <s v="Không"/>
    <n v="0"/>
    <s v="Hài lòng"/>
    <s v="Done"/>
    <s v="Nguyễn Hải Huyền Trang"/>
    <s v=""/>
    <x v="3"/>
    <x v="15"/>
    <s v="Thứ 4"/>
    <n v="4"/>
    <n v="2"/>
    <n v="2025"/>
    <s v="09.3.KV HN3"/>
    <x v="0"/>
  </r>
  <r>
    <n v="104"/>
    <s v=""/>
    <x v="27"/>
    <s v="29-CT0084-0504"/>
    <x v="31"/>
    <s v="Thang máy không hoạt động"/>
    <s v=""/>
    <s v="01/03/2025 08:37"/>
    <s v="03/03/2025 08:37"/>
    <s v="Nguyễn Ngọc Anh, Nguyễn Tuấn Anh"/>
    <s v="Đã nghiệm thu"/>
    <s v=""/>
    <s v="Gấp"/>
    <s v="01/03/2025 18:34"/>
    <s v="thang máy lỗi tín hiệu photocell em kiêmt tra rồi. thang máy hdbt rồi ạ."/>
    <s v=""/>
    <s v=""/>
    <s v="Không"/>
    <n v="0"/>
    <s v="Hài lòng"/>
    <s v="Done"/>
    <s v="Nguyễn Thanh Ngọc"/>
    <m/>
    <x v="2"/>
    <x v="23"/>
    <s v="Thứ 7"/>
    <n v="1"/>
    <n v="3"/>
    <n v="2025"/>
    <s v="09.3.KV HN3"/>
    <x v="0"/>
  </r>
  <r>
    <n v="105"/>
    <s v=""/>
    <x v="28"/>
    <s v=""/>
    <x v="32"/>
    <s v="Bóng đèn cháy"/>
    <s v=""/>
    <s v="01/03/2025 09:31"/>
    <s v="04/03/2025 09:31"/>
    <s v="Nguyễn Ngọc Anh, Nguyễn Quang Trinh"/>
    <s v="Đã nghiệm thu"/>
    <s v=""/>
    <s v="Gấp"/>
    <s v="03/03/2025 16:54"/>
    <s v="Đã xl"/>
    <s v=""/>
    <s v=""/>
    <s v="Không"/>
    <n v="0"/>
    <s v="Hài lòng"/>
    <s v="Done"/>
    <s v="Trần Công Tuyến"/>
    <m/>
    <x v="3"/>
    <x v="23"/>
    <s v="Thứ 7"/>
    <n v="1"/>
    <n v="3"/>
    <n v="2025"/>
    <s v="09.3.KV HN3"/>
    <x v="0"/>
  </r>
  <r>
    <n v="108"/>
    <s v=""/>
    <x v="22"/>
    <s v="29-CT0036-0801"/>
    <x v="33"/>
    <s v="khoảng 16:5 phòng 801 toà TT36 đột nhiên mất điện. mình xuống kiểm tra thì điện hành lang tầng 7 và thang máy cũng bị mất điện luôn. mình đã kiểm tra và bật tắt cầu dao cũng chưa có điện lại. khắc phục sớm giúp mình."/>
    <s v=""/>
    <s v="01/03/2025 16:20"/>
    <s v="03/03/2025 16:20"/>
    <s v="Nguyễn Ngọc Anh, Nguyễn Tuấn Anh"/>
    <s v="Đã nghiệm thu"/>
    <s v=""/>
    <s v="Gấp"/>
    <s v="01/03/2025 18:26"/>
    <s v="Do mât điên toa đã xl"/>
    <s v=""/>
    <s v=""/>
    <s v="Không"/>
    <n v="0"/>
    <s v="Hài lòng"/>
    <s v="Done"/>
    <s v="Đỗ Trà My"/>
    <m/>
    <x v="2"/>
    <x v="23"/>
    <s v="Thứ 7"/>
    <n v="1"/>
    <n v="3"/>
    <n v="2025"/>
    <s v="09.2.KV HN2"/>
    <x v="0"/>
  </r>
  <r>
    <n v="109"/>
    <s v=""/>
    <x v="29"/>
    <s v=""/>
    <x v="34"/>
    <s v="KT phối hợp cùng bên kiểm định để làm kiểm định thang máy"/>
    <s v=""/>
    <s v="02/03/2025 09:20"/>
    <s v="03/03/2025 18:45"/>
    <s v="Nguyễn Ngọc Anh, Nguyễn Tuấn Anh"/>
    <s v="Đã nghiệm thu"/>
    <s v=""/>
    <s v="Bình thường"/>
    <s v="02/03/2025 11:14"/>
    <s v="Đối tac đã kiểm đinh"/>
    <s v=""/>
    <s v=""/>
    <s v="Không"/>
    <n v="0"/>
    <s v="Hài lòng"/>
    <s v="Done"/>
    <s v="Lại Thanh Tùng"/>
    <m/>
    <x v="2"/>
    <x v="9"/>
    <s v="CNhat"/>
    <n v="1"/>
    <n v="3"/>
    <n v="2025"/>
    <s v="09.1.KV HN1"/>
    <x v="0"/>
  </r>
  <r>
    <n v="110"/>
    <s v=""/>
    <x v="30"/>
    <s v=""/>
    <x v="34"/>
    <s v="KT phối hợp cùng bên kiểm định để làm kiểm định thang máy"/>
    <s v=""/>
    <s v="02/03/2025 09:22"/>
    <s v="03/03/2025 18:45"/>
    <s v="Nguyễn Ngọc Anh, Nguyễn Tuấn Anh"/>
    <s v="Đã nghiệm thu"/>
    <s v=""/>
    <s v="Bình thường"/>
    <s v="02/03/2025 11:16"/>
    <s v="Đối tac đã kđ xong"/>
    <s v=""/>
    <s v=""/>
    <s v="Không"/>
    <n v="0"/>
    <s v="Hài lòng"/>
    <s v="Done"/>
    <s v="Lại Thanh Tùng"/>
    <m/>
    <x v="2"/>
    <x v="9"/>
    <s v="CNhat"/>
    <n v="1"/>
    <n v="3"/>
    <n v="2025"/>
    <s v="09.1.KV HN1"/>
    <x v="0"/>
  </r>
  <r>
    <n v="111"/>
    <s v=""/>
    <x v="4"/>
    <s v=""/>
    <x v="34"/>
    <s v="KT phối hợp cùng bên kiểm định để làm kiểm định thang máy"/>
    <s v=""/>
    <s v="02/03/2025 09:23"/>
    <s v="03/03/2025 18:45"/>
    <s v="Nguyễn Ngọc Anh, Nguyễn Tuấn Anh"/>
    <s v="Đã nghiệm thu"/>
    <s v=""/>
    <s v="Bình thường"/>
    <s v="02/03/2025 11:12"/>
    <s v="Đã kiêm đinh"/>
    <s v=""/>
    <s v=""/>
    <s v="Không"/>
    <n v="0"/>
    <s v="Hài lòng"/>
    <s v="Done"/>
    <s v="Lại Thanh Tùng"/>
    <m/>
    <x v="2"/>
    <x v="9"/>
    <s v="CNhat"/>
    <n v="1"/>
    <n v="3"/>
    <n v="2025"/>
    <s v="09.1.KV HN1"/>
    <x v="0"/>
  </r>
  <r>
    <n v="112"/>
    <s v=""/>
    <x v="31"/>
    <s v=""/>
    <x v="34"/>
    <s v="KT phối hợp cùng bên kiểm định để làm kiểm định thang máy"/>
    <s v=""/>
    <s v="02/03/2025 09:23"/>
    <s v="03/03/2025 18:45"/>
    <s v="Nguyễn Ngọc Anh, Nguyễn Tuấn Anh"/>
    <s v="Đã nghiệm thu"/>
    <s v=""/>
    <s v="Bình thường"/>
    <s v="02/03/2025 14:33"/>
    <s v="Đã kđ xong"/>
    <s v=""/>
    <s v=""/>
    <s v="Không"/>
    <n v="0"/>
    <s v="Hài lòng"/>
    <s v="Done"/>
    <s v="Lại Thanh Tùng"/>
    <m/>
    <x v="2"/>
    <x v="9"/>
    <s v="CNhat"/>
    <n v="1"/>
    <n v="3"/>
    <n v="2025"/>
    <s v="09.2.KV HN2"/>
    <x v="0"/>
  </r>
  <r>
    <n v="113"/>
    <s v=""/>
    <x v="22"/>
    <s v=""/>
    <x v="34"/>
    <s v="KT phối hợp cùng bên kiểm định để làm kiểm định thang máy"/>
    <s v=""/>
    <s v="02/03/2025 09:24"/>
    <s v="03/03/2025 18:45"/>
    <s v="Nguyễn Ngọc Anh, Nguyễn Tuấn Anh"/>
    <s v="Đã nghiệm thu"/>
    <s v=""/>
    <s v="Bình thường"/>
    <s v="02/03/2025 14:32"/>
    <s v="Đối tac đã kđ xong"/>
    <s v=""/>
    <s v=""/>
    <s v="Không"/>
    <n v="0"/>
    <s v="Hài lòng"/>
    <s v="Done"/>
    <s v="Lại Thanh Tùng"/>
    <m/>
    <x v="2"/>
    <x v="9"/>
    <s v="CNhat"/>
    <n v="1"/>
    <n v="3"/>
    <n v="2025"/>
    <s v="09.2.KV HN2"/>
    <x v="0"/>
  </r>
  <r>
    <n v="114"/>
    <s v=""/>
    <x v="0"/>
    <s v=""/>
    <x v="34"/>
    <s v="KT phối hợp cùng bên kiểm định để làm kiểm định thang máy"/>
    <s v=""/>
    <s v="02/03/2025 09:25"/>
    <s v="03/03/2025 18:45"/>
    <s v="Nguyễn Ngọc Anh, Nguyễn Tuấn Anh"/>
    <s v="Đã nghiệm thu"/>
    <s v=""/>
    <s v="Bình thường"/>
    <s v="02/03/2025 14:10"/>
    <s v="Đối tac đã lam xong"/>
    <s v=""/>
    <s v=""/>
    <s v="Không"/>
    <n v="0"/>
    <s v="Hài lòng"/>
    <s v="Done"/>
    <s v="Lại Thanh Tùng"/>
    <m/>
    <x v="2"/>
    <x v="9"/>
    <s v="CNhat"/>
    <n v="1"/>
    <n v="3"/>
    <n v="2025"/>
    <s v="09.2.KV HN2"/>
    <x v="0"/>
  </r>
  <r>
    <n v="115"/>
    <s v=""/>
    <x v="18"/>
    <s v="29-CT0100-0201"/>
    <x v="35"/>
    <s v="mong quản lý toà nhà qua xem và cho thợ sửa"/>
    <s v=""/>
    <s v="02/03/2025 18:29"/>
    <s v="13/03/2025 20:32"/>
    <s v="Nguyễn Ngọc Anh, Đào Mạnh Sơn"/>
    <s v="Đã nghiệm thu"/>
    <s v=""/>
    <s v="Gấp"/>
    <s v="08/03/2025 12:24"/>
    <s v="Đã sử lý"/>
    <s v=""/>
    <s v=""/>
    <s v="Không"/>
    <n v="0"/>
    <s v="Hài lòng"/>
    <s v="Done"/>
    <s v="Nguyễn tuấn Anh"/>
    <m/>
    <x v="0"/>
    <x v="9"/>
    <s v="CNhat"/>
    <n v="1"/>
    <n v="3"/>
    <n v="2025"/>
    <s v="09.2.KV HN2"/>
    <x v="0"/>
  </r>
  <r>
    <n v="116"/>
    <s v=""/>
    <x v="32"/>
    <s v=""/>
    <x v="36"/>
    <s v="a Mạnh giám đốc KD check nhà"/>
    <s v=""/>
    <s v="04/03/2025 11:34"/>
    <s v="20/03/2025 11:17"/>
    <s v="Nguyễn Ngọc Anh, Đào Mạnh Sơn"/>
    <s v="Đã nghiệm thu"/>
    <s v=""/>
    <s v="Bình thường"/>
    <s v="16/03/2025 21:28"/>
    <s v="Đánh bóng thang máy bị ố mốc"/>
    <s v=""/>
    <s v=""/>
    <s v="Không"/>
    <n v="0"/>
    <s v="Hài lòng"/>
    <s v="Done"/>
    <s v="Nguyễn Ngọc Anh"/>
    <m/>
    <x v="0"/>
    <x v="21"/>
    <s v="Thứ 3"/>
    <n v="1"/>
    <n v="3"/>
    <n v="2025"/>
    <s v="09.2.KV HN2"/>
    <x v="0"/>
  </r>
  <r>
    <n v="117"/>
    <s v=""/>
    <x v="32"/>
    <s v="29-CT0061-0305"/>
    <x v="37"/>
    <s v="đề nghị toà nhà cho người sang sửa lại thang máy giúp em đi lại như thế này bất tiện quá"/>
    <s v=""/>
    <s v="04/03/2025 19:25"/>
    <s v="07/03/2025 19:25"/>
    <s v="Nguyễn Ngọc Anh, Đào Mạnh Sơn"/>
    <s v="Đã nghiệm thu"/>
    <s v=""/>
    <s v="Gấp"/>
    <s v="06/03/2025 08:53"/>
    <s v="Đã sử lý"/>
    <s v=""/>
    <s v=""/>
    <s v="Không"/>
    <n v="0"/>
    <s v="Rất hài lòng"/>
    <s v="null"/>
    <s v="Bui Thi Hanh"/>
    <m/>
    <x v="0"/>
    <x v="21"/>
    <s v="Thứ 3"/>
    <n v="1"/>
    <n v="3"/>
    <n v="2025"/>
    <s v="09.2.KV HN2"/>
    <x v="0"/>
  </r>
  <r>
    <n v="119"/>
    <s v=""/>
    <x v="23"/>
    <s v="29-CT0110-0202"/>
    <x v="3"/>
    <s v="Sửa thang máy cho toà  TT110 luôn giúp mình với. Thang máy bị hỏng cả toà rồi ạ!"/>
    <s v=""/>
    <s v="07/03/2025 07:31"/>
    <s v="09/03/2025 07:31"/>
    <s v="Nguyễn Ngọc Anh, Nguyễn Quang Trinh"/>
    <s v="Đã nghiệm thu"/>
    <s v=""/>
    <s v="Gấp"/>
    <s v="07/03/2025 22:05"/>
    <s v="Đã xl"/>
    <s v=""/>
    <s v=""/>
    <s v="Không"/>
    <n v="0"/>
    <s v="Hài lòng"/>
    <s v="Done"/>
    <s v="Annie"/>
    <m/>
    <x v="3"/>
    <x v="24"/>
    <s v="Thứ 6"/>
    <n v="2"/>
    <n v="3"/>
    <n v="2025"/>
    <s v="09.3.KV HN3"/>
    <x v="0"/>
  </r>
  <r>
    <n v="120"/>
    <s v=""/>
    <x v="23"/>
    <s v=""/>
    <x v="0"/>
    <s v="Thang máy hỏng , cửa chống cháy mwor to"/>
    <s v=""/>
    <s v="07/03/2025 08:44"/>
    <s v="09/03/2025 08:43"/>
    <s v="Nguyễn Ngọc Anh, Nguyễn Quang Trinh"/>
    <s v="Đã nghiệm thu"/>
    <s v=""/>
    <s v="Bình thường"/>
    <s v="07/03/2025 22:05"/>
    <s v="Đã xl"/>
    <s v=""/>
    <s v=""/>
    <s v="Không"/>
    <n v="0"/>
    <s v="Hài lòng"/>
    <s v="Done"/>
    <s v="Đoàn Thị Hải Yến"/>
    <m/>
    <x v="3"/>
    <x v="24"/>
    <s v="Thứ 6"/>
    <n v="2"/>
    <n v="3"/>
    <n v="2025"/>
    <s v="09.3.KV HN3"/>
    <x v="0"/>
  </r>
  <r>
    <n v="121"/>
    <s v=""/>
    <x v="22"/>
    <s v="29-CT0036-0201"/>
    <x v="0"/>
    <s v="thang máy có tiếng kêu bất thường và thi thoảng có runh lắc nhẹ khi đi"/>
    <s v=""/>
    <s v="07/03/2025 18:59"/>
    <s v="10/03/2025 18:59"/>
    <s v="Nguyễn Ngọc Anh, Nguyễn Tuấn Anh"/>
    <s v="Đã nghiệm thu"/>
    <s v=""/>
    <s v="Gấp"/>
    <s v="08/03/2025 11:59"/>
    <s v="Đôi tac đã xl"/>
    <s v=""/>
    <s v=""/>
    <s v="Không"/>
    <n v="0"/>
    <s v="Hài lòng"/>
    <s v="Done"/>
    <s v="Đặng Thị Thuý Ngọc"/>
    <m/>
    <x v="2"/>
    <x v="24"/>
    <s v="Thứ 6"/>
    <n v="2"/>
    <n v="3"/>
    <n v="2025"/>
    <s v="09.2.KV HN2"/>
    <x v="0"/>
  </r>
  <r>
    <n v="122"/>
    <s v=""/>
    <x v="32"/>
    <s v="29-CT0061-0304"/>
    <x v="3"/>
    <s v="Thang máy hỏng không sử dụng được"/>
    <s v=""/>
    <s v="08/03/2025 13:01"/>
    <s v="10/03/2025 13:01"/>
    <s v="Nguyễn Ngọc Anh, Đào Mạnh Sơn"/>
    <s v="Đã nghiệm thu"/>
    <s v=""/>
    <s v="Gấp"/>
    <s v="08/03/2025 14:02"/>
    <s v="Đã sử lý"/>
    <s v=""/>
    <s v=""/>
    <s v="Không"/>
    <n v="0"/>
    <s v="Hài lòng"/>
    <s v="Done"/>
    <s v="Trần Thị Anh Vân"/>
    <s v=""/>
    <x v="0"/>
    <x v="2"/>
    <s v="Thứ 7"/>
    <n v="2"/>
    <n v="3"/>
    <n v="2025"/>
    <s v="09.2.KV HN2"/>
    <x v="0"/>
  </r>
  <r>
    <n v="124"/>
    <s v=""/>
    <x v="33"/>
    <s v=""/>
    <x v="0"/>
    <s v="Thang máy kêu ọt ẹt khi di chuyển"/>
    <s v=""/>
    <s v="09/03/2025 14:02"/>
    <s v="16/03/2025 13:22"/>
    <s v="Nguyễn Ngọc Anh, Hoàng Văn Phong"/>
    <s v="Đã nghiệm thu"/>
    <s v=""/>
    <s v="Bình thường"/>
    <s v="14/03/2025 20:18"/>
    <s v="KT thang máy đã xử li"/>
    <s v=""/>
    <s v=""/>
    <s v="Không"/>
    <n v="0"/>
    <s v="Hài lòng"/>
    <s v="Done"/>
    <s v="Đoàn Thị Hải Yến"/>
    <m/>
    <x v="1"/>
    <x v="10"/>
    <s v="CNhat"/>
    <n v="2"/>
    <n v="3"/>
    <n v="2025"/>
    <s v="09.1.KV HN1"/>
    <x v="0"/>
  </r>
  <r>
    <n v="127"/>
    <s v=""/>
    <x v="34"/>
    <s v="29-CT0011-0703"/>
    <x v="8"/>
    <s v="không sử dụng được"/>
    <s v=""/>
    <s v="11/03/2025 07:39"/>
    <s v="14/03/2025 18:45"/>
    <s v="Nguyễn Ngọc Anh, Hoàng Văn Phong"/>
    <s v="Đã nghiệm thu"/>
    <s v=""/>
    <s v="Gấp"/>
    <s v="13/03/2025 18:46"/>
    <s v="KT thang máy đã xử lí thang chạy bình thường"/>
    <s v=""/>
    <s v=""/>
    <s v="Không"/>
    <n v="0"/>
    <s v="Hài lòng"/>
    <s v="Done"/>
    <s v="Vũ Bá Hải"/>
    <m/>
    <x v="1"/>
    <x v="11"/>
    <s v="Thứ 3"/>
    <n v="2"/>
    <n v="3"/>
    <n v="2025"/>
    <s v="09.1.KV HN1"/>
    <x v="0"/>
  </r>
  <r>
    <n v="128"/>
    <s v=""/>
    <x v="10"/>
    <s v="29-CT0032-0701"/>
    <x v="38"/>
    <s v="Thay khoá cửa phòng khách k đóng tiền , chú sơn quay video từ thang máy đi ra thay khoá cửa  đến khi thang máy xuống tầng 1"/>
    <s v=""/>
    <s v="13/03/2025 09:40"/>
    <s v="13/03/2025 11:40"/>
    <s v="Nguyễn Ngọc Anh, Đào Mạnh Sơn"/>
    <s v="Đã nghiệm thu"/>
    <s v=""/>
    <s v="Gấp"/>
    <s v="13/03/2025 11:26"/>
    <s v="Đã sử lý"/>
    <s v=""/>
    <s v=""/>
    <s v="Không"/>
    <n v="0"/>
    <s v="Hài lòng"/>
    <s v="Done"/>
    <s v="Nguyễn Đình Tâm"/>
    <s v=""/>
    <x v="0"/>
    <x v="12"/>
    <s v="Thứ 5"/>
    <n v="2"/>
    <n v="3"/>
    <n v="2025"/>
    <s v="09.2.KV HN2"/>
    <x v="0"/>
  </r>
  <r>
    <n v="129"/>
    <s v=""/>
    <x v="35"/>
    <s v=""/>
    <x v="39"/>
    <s v="TT41 Thang máy kêu khi chạy"/>
    <s v=""/>
    <s v="14/03/2025 12:29"/>
    <s v="15/03/2025 21:24"/>
    <s v="Nguyễn Ngọc Anh, Hoàng Văn Phong"/>
    <s v="Đã nghiệm thu"/>
    <s v=""/>
    <s v="Gấp"/>
    <s v="15/03/2025 09:25"/>
    <s v="KT thang máy đã xử lí quạt kêu"/>
    <s v=""/>
    <s v=""/>
    <s v="Không"/>
    <n v="0"/>
    <s v="Hài lòng"/>
    <s v="Done"/>
    <s v="Trần Duy Phương"/>
    <m/>
    <x v="1"/>
    <x v="4"/>
    <s v="Thứ 6"/>
    <n v="3"/>
    <n v="3"/>
    <n v="2025"/>
    <s v="09.1.KV HN1"/>
    <x v="0"/>
  </r>
  <r>
    <n v="132"/>
    <s v=""/>
    <x v="33"/>
    <s v=""/>
    <x v="31"/>
    <s v="Thang máy không hoạt động"/>
    <s v=""/>
    <s v="16/03/2025 13:26"/>
    <s v="18/03/2025 15:25"/>
    <s v="Nguyễn Ngọc Anh, Hoàng Văn Phong"/>
    <s v="Đã nghiệm thu"/>
    <s v=""/>
    <s v="Gấp"/>
    <s v="16/03/2025 16:26"/>
    <s v="KT thang máy đã xử lí"/>
    <s v=""/>
    <s v=""/>
    <s v="Không"/>
    <n v="0"/>
    <s v="Hài lòng"/>
    <s v="Done"/>
    <s v="Vũ Mạnh Việt"/>
    <s v=""/>
    <x v="1"/>
    <x v="19"/>
    <s v="CNhat"/>
    <n v="3"/>
    <n v="3"/>
    <n v="2025"/>
    <s v="09.1.KV HN1"/>
    <x v="0"/>
  </r>
  <r>
    <n v="134"/>
    <s v=""/>
    <x v="36"/>
    <s v=""/>
    <x v="40"/>
    <s v="."/>
    <s v=""/>
    <s v="27/03/2025 16:49"/>
    <s v="29/03/2025 16:48"/>
    <s v="Nguyễn Ngọc Anh, Nguyễn Tuấn Anh"/>
    <s v="Đã nghiệm thu"/>
    <s v=""/>
    <s v="Bình thường"/>
    <s v="27/03/2025 18:31"/>
    <s v="Đã thay xong"/>
    <s v=""/>
    <s v=""/>
    <s v="Không"/>
    <n v="0"/>
    <s v="Hài lòng"/>
    <s v="Done"/>
    <s v="Lại Thanh Tùng"/>
    <s v=""/>
    <x v="2"/>
    <x v="25"/>
    <s v="Thứ 5"/>
    <n v="4"/>
    <n v="3"/>
    <n v="2025"/>
    <s v="09.2.KV HN2"/>
    <x v="0"/>
  </r>
  <r>
    <n v="138"/>
    <s v=""/>
    <x v="2"/>
    <s v="29-CT0089-0303"/>
    <x v="41"/>
    <s v="Vào lúc 21:45 tôi có đi đổ rác và thấy thang máy đang trong tình trạng này, không rõ thang máy đang được bảo dưỡng muộn hay bị sự cố. BQL cho kt tới sớm để kt khắc phục sự cố để đảm bảo an toàn cho cư dân."/>
    <s v=""/>
    <s v="30/03/2025 21:49"/>
    <s v="02/04/2025 21:49"/>
    <s v="Nguyễn Ngọc Anh, Nguyễn Quang Trinh"/>
    <s v="Đã nghiệm thu"/>
    <s v=""/>
    <s v="Gấp"/>
    <s v="31/03/2025 14:18"/>
    <s v="Đã xl"/>
    <s v=""/>
    <s v=""/>
    <s v="Không"/>
    <n v="0"/>
    <s v="Rất hài lòng"/>
    <s v="null"/>
    <s v="Phạm Duy Khánh"/>
    <s v=""/>
    <x v="3"/>
    <x v="17"/>
    <s v="CNhat"/>
    <n v="5"/>
    <n v="3"/>
    <n v="2025"/>
    <s v="09.3.KV HN3"/>
    <x v="0"/>
  </r>
  <r>
    <n v="139"/>
    <s v=""/>
    <x v="37"/>
    <s v=""/>
    <x v="42"/>
    <s v="."/>
    <s v=""/>
    <s v="02/04/2025 10:47"/>
    <s v="04/04/2025 10:44"/>
    <s v="Nguyễn Ngọc Anh, Hoàng Văn Phong"/>
    <s v="Đã nghiệm thu"/>
    <s v=""/>
    <s v="Bình thường"/>
    <s v="02/04/2025 21:33"/>
    <s v="Kĩ thuật thang máy bảo trì thang"/>
    <s v=""/>
    <s v=""/>
    <s v="Không"/>
    <n v="0"/>
    <s v="Hài lòng"/>
    <s v="null"/>
    <s v="Nguyễn Ngọc Anh"/>
    <m/>
    <x v="1"/>
    <x v="9"/>
    <s v="Thứ 4"/>
    <n v="1"/>
    <n v="4"/>
    <n v="2025"/>
    <s v="09.1.KV HN1"/>
    <x v="0"/>
  </r>
  <r>
    <n v="140"/>
    <s v=""/>
    <x v="38"/>
    <s v=""/>
    <x v="43"/>
    <s v="Thang máy hết kiểm định"/>
    <s v=""/>
    <s v="02/04/2025 11:46"/>
    <s v="30/06/2025 11:45"/>
    <s v="Nguyễn Ngọc Anh, Lại Thanh Tùng"/>
    <s v="Đã nghiệm thu"/>
    <s v=""/>
    <s v="Bình thường"/>
    <s v="31/05/2025 00:42"/>
    <s v="đã làm kiểm định thang máy"/>
    <s v=""/>
    <s v=""/>
    <s v="Không"/>
    <n v="0"/>
    <s v="Hài lòng"/>
    <s v="Done"/>
    <s v="Nguyễn Tùng Lâm"/>
    <m/>
    <x v="4"/>
    <x v="9"/>
    <s v="Thứ 4"/>
    <n v="1"/>
    <n v="4"/>
    <n v="2025"/>
    <s v="09.4.KV HN4"/>
    <x v="0"/>
  </r>
  <r>
    <n v="141"/>
    <s v=""/>
    <x v="39"/>
    <s v=""/>
    <x v="44"/>
    <s v="Đèn cháy tối om"/>
    <s v=""/>
    <s v="02/04/2025 16:28"/>
    <s v="04/04/2025 16:27"/>
    <s v="Nguyễn Ngọc Anh, Hoàng Văn Phong"/>
    <s v="Đã nghiệm thu"/>
    <s v=""/>
    <s v="Gấp"/>
    <s v="03/04/2025 18:30"/>
    <s v="KT đã xử lí"/>
    <s v=""/>
    <s v=""/>
    <s v="Không"/>
    <n v="0"/>
    <s v="Hài lòng"/>
    <s v="null"/>
    <s v="Đỗ Đức Mạnh"/>
    <m/>
    <x v="1"/>
    <x v="9"/>
    <s v="Thứ 4"/>
    <n v="1"/>
    <n v="4"/>
    <n v="2025"/>
    <s v="09.1.KV HN1"/>
    <x v="0"/>
  </r>
  <r>
    <n v="142"/>
    <s v=""/>
    <x v="5"/>
    <s v=""/>
    <x v="45"/>
    <s v="Check nhà"/>
    <s v=""/>
    <s v="04/04/2025 09:18"/>
    <s v="08/04/2025 16:19"/>
    <s v="Nguyễn Ngọc Anh, Nguyễn Quang Trinh"/>
    <s v="Đã nghiệm thu"/>
    <s v=""/>
    <s v="Bình thường"/>
    <s v="08/04/2025 16:17"/>
    <s v="Đã xl"/>
    <s v=""/>
    <s v=""/>
    <s v="Không"/>
    <n v="0"/>
    <s v="Hài lòng"/>
    <s v="null"/>
    <s v="Nguyễn Ngọc Anh"/>
    <m/>
    <x v="3"/>
    <x v="21"/>
    <s v="Thứ 6"/>
    <n v="1"/>
    <n v="4"/>
    <n v="2025"/>
    <s v="09.3.KV HN3"/>
    <x v="0"/>
  </r>
  <r>
    <n v="143"/>
    <s v=""/>
    <x v="4"/>
    <s v=""/>
    <x v="46"/>
    <s v="Bóng đèn thang máy hỏng nhờ kỹ thuật thay giúp"/>
    <s v=""/>
    <s v="04/04/2025 12:20"/>
    <s v="07/04/2025 12:20"/>
    <s v="Nguyễn Ngọc Anh, Nguyễn Tuấn Anh"/>
    <s v="Đã nghiệm thu"/>
    <s v=""/>
    <s v="Bình thường"/>
    <s v="06/04/2025 09:58"/>
    <s v="Đã thay mới xong"/>
    <s v=""/>
    <s v=""/>
    <s v="Không"/>
    <n v="0"/>
    <s v="Hài lòng"/>
    <s v="null"/>
    <s v="Trịnh Thị Hằng"/>
    <m/>
    <x v="2"/>
    <x v="21"/>
    <s v="Thứ 6"/>
    <n v="1"/>
    <n v="4"/>
    <n v="2025"/>
    <s v="09.1.KV HN1"/>
    <x v="0"/>
  </r>
  <r>
    <n v="145"/>
    <s v=""/>
    <x v="40"/>
    <s v=""/>
    <x v="47"/>
    <s v="Thang máy có chuột chết mùi rất kinh"/>
    <s v=""/>
    <s v="07/04/2025 09:15"/>
    <s v="09/04/2025 09:15"/>
    <s v="Nguyễn Ngọc Anh, Hoàng Văn Phong"/>
    <s v="Đã nghiệm thu"/>
    <s v=""/>
    <s v="Gấp"/>
    <s v="07/04/2025 20:17"/>
    <s v="KT đã ktra thang k có chuột chết"/>
    <s v=""/>
    <s v=""/>
    <s v="Không"/>
    <n v="0"/>
    <s v="Hài lòng"/>
    <s v="null"/>
    <s v="Vũ Mạnh Việt"/>
    <s v=""/>
    <x v="1"/>
    <x v="24"/>
    <s v="Thứ 2"/>
    <n v="2"/>
    <n v="4"/>
    <n v="2025"/>
    <s v="09.1.KV HN1"/>
    <x v="0"/>
  </r>
  <r>
    <n v="146"/>
    <s v=""/>
    <x v="23"/>
    <s v=""/>
    <x v="48"/>
    <s v="."/>
    <s v=""/>
    <s v="11/04/2025 15:12"/>
    <s v="13/04/2025 13:37"/>
    <s v="Nguyễn Ngọc Anh, Nguyễn Quang Trinh"/>
    <s v="Đã nghiệm thu"/>
    <s v=""/>
    <s v="Bình thường"/>
    <s v="12/04/2025 09:23"/>
    <s v="Đã xl"/>
    <s v=""/>
    <s v=""/>
    <s v="Không"/>
    <n v="0"/>
    <s v="Hài lòng"/>
    <s v="null"/>
    <s v="Nguyễn Ngọc Anh"/>
    <m/>
    <x v="3"/>
    <x v="11"/>
    <s v="Thứ 6"/>
    <n v="2"/>
    <n v="4"/>
    <n v="2025"/>
    <s v="09.3.KV HN3"/>
    <x v="0"/>
  </r>
  <r>
    <n v="148"/>
    <s v=""/>
    <x v="23"/>
    <s v=""/>
    <x v="49"/>
    <s v="Hỏng nút bấm lên"/>
    <s v=""/>
    <s v="21/04/2025 11:48"/>
    <s v="22/04/2025 11:48"/>
    <s v="Nguyễn Ngọc Anh, Nguyễn Quang Trinh"/>
    <s v="Đã nghiệm thu"/>
    <s v=""/>
    <s v="Gấp"/>
    <s v="21/04/2025 12:25"/>
    <s v="Đã xl"/>
    <s v=""/>
    <s v=""/>
    <s v="Không"/>
    <n v="0"/>
    <s v="Hài lòng"/>
    <s v="null"/>
    <s v="Trần Công Tuyến"/>
    <m/>
    <x v="3"/>
    <x v="20"/>
    <s v="Thứ 2"/>
    <n v="4"/>
    <n v="4"/>
    <n v="2025"/>
    <s v="09.3.KV HN3"/>
    <x v="0"/>
  </r>
  <r>
    <n v="150"/>
    <s v=""/>
    <x v="14"/>
    <s v="29-CT0039-0601"/>
    <x v="50"/>
    <s v="KHÁCH Hàng có phản ánh về chỗ sạc xe điện và phần bảo trì thang máy"/>
    <s v=""/>
    <s v="23/04/2025 01:44"/>
    <s v="30/04/2025 09:44"/>
    <s v="Nguyễn Ngọc Anh, Hoàng Văn Phong"/>
    <s v="Đã nghiệm thu"/>
    <s v=""/>
    <s v="Bình thường"/>
    <s v="29/04/2025 09:44"/>
    <s v="Done"/>
    <s v=""/>
    <s v=""/>
    <s v="Không"/>
    <n v="0"/>
    <s v="Hài lòng"/>
    <s v="Done"/>
    <s v="Lê Thị Thu Phương"/>
    <m/>
    <x v="1"/>
    <x v="7"/>
    <s v="Thứ 4"/>
    <n v="4"/>
    <n v="4"/>
    <n v="2025"/>
    <s v="09.1.KV HN1"/>
    <x v="0"/>
  </r>
  <r>
    <n v="151"/>
    <s v=""/>
    <x v="9"/>
    <s v=""/>
    <x v="0"/>
    <s v="lỗi thang máy khách hàng phải đi bộ"/>
    <s v=""/>
    <s v="23/04/2025 09:28"/>
    <s v="24/04/2025 08:38"/>
    <s v="Nguyễn Ngọc Anh, Đào Mạnh Sơn"/>
    <s v="Đã nghiệm thu"/>
    <s v=""/>
    <s v="Bình thường"/>
    <s v="23/04/2025 14:03"/>
    <s v="Bảo trì định kỳ"/>
    <s v=""/>
    <s v=""/>
    <s v="Không"/>
    <n v="0"/>
    <s v="Hài lòng"/>
    <s v="null"/>
    <s v="Đoàn Thị Hải Yến"/>
    <m/>
    <x v="0"/>
    <x v="7"/>
    <s v="Thứ 4"/>
    <n v="4"/>
    <n v="4"/>
    <n v="2025"/>
    <s v="09.2.KV HN2"/>
    <x v="0"/>
  </r>
  <r>
    <n v="170"/>
    <s v=""/>
    <x v="10"/>
    <s v=""/>
    <x v="51"/>
    <s v="Hút nước thang máy"/>
    <s v=""/>
    <s v="24/04/2025 13:56"/>
    <s v="10/06/2025 15:41"/>
    <s v="Nguyễn Ngọc Anh, Đào Mạnh Sơn"/>
    <s v="Đã nghiệm thu"/>
    <s v=""/>
    <s v="Gấp"/>
    <s v="04/05/2025 21:16"/>
    <s v="hút nước hố thang máy"/>
    <s v=""/>
    <s v=""/>
    <s v="Không"/>
    <n v="0"/>
    <s v="Hài lòng"/>
    <s v="null"/>
    <s v="Nguyễn Đình Tâm"/>
    <m/>
    <x v="0"/>
    <x v="22"/>
    <s v="Thứ 5"/>
    <n v="4"/>
    <n v="4"/>
    <n v="2025"/>
    <s v="09.2.KV HN2"/>
    <x v="0"/>
  </r>
  <r>
    <n v="256"/>
    <s v=""/>
    <x v="37"/>
    <s v="29-CT0139-02CH"/>
    <x v="52"/>
    <s v="Hiện thang máy vào tầng 2 đang không sử dụng được.  mặc dù đã mở khóa để bấm nhưng đèn ko sáng và thang ko di chuyển. chiều từ t2 đi xuống tầng G thì vẫn được"/>
    <s v=""/>
    <s v="05/05/2025 10:44"/>
    <s v="07/05/2025 10:44"/>
    <s v="Nguyễn Ngọc Anh, Hoàng Văn Phong"/>
    <s v="Đã nghiệm thu"/>
    <s v=""/>
    <s v="Gấp"/>
    <s v="05/05/2025 18:27"/>
    <s v="Đã xử lí"/>
    <s v=""/>
    <s v=""/>
    <s v="Không"/>
    <n v="0"/>
    <s v="Hài lòng"/>
    <s v="null"/>
    <s v="LÊ QUÂN"/>
    <s v=""/>
    <x v="1"/>
    <x v="26"/>
    <s v="Thứ 2"/>
    <n v="1"/>
    <n v="5"/>
    <n v="2025"/>
    <s v="09.1.KV HN1"/>
    <x v="0"/>
  </r>
  <r>
    <n v="258"/>
    <s v=""/>
    <x v="40"/>
    <s v=""/>
    <x v="31"/>
    <s v="Thang máy không hoạt động"/>
    <s v=""/>
    <s v="06/05/2025 10:25"/>
    <s v="08/05/2025 11:25"/>
    <s v="Nguyễn Ngọc Anh, Hoàng Văn Phong"/>
    <s v="Đã nghiệm thu"/>
    <s v=""/>
    <s v="Gấp"/>
    <s v="07/05/2025 09:52"/>
    <s v="KT thang máy btri thang"/>
    <s v=""/>
    <s v=""/>
    <s v="Không"/>
    <n v="0"/>
    <s v="Hài lòng"/>
    <s v="null"/>
    <s v="Vũ Mạnh Việt"/>
    <s v=""/>
    <x v="1"/>
    <x v="18"/>
    <s v="Thứ 3"/>
    <n v="1"/>
    <n v="5"/>
    <n v="2025"/>
    <s v="09.1.KV HN1"/>
    <x v="0"/>
  </r>
  <r>
    <n v="263"/>
    <s v=""/>
    <x v="41"/>
    <s v="29-CT0121-0706"/>
    <x v="53"/>
    <s v="sao không có thông báo cắt điện mà lại tự nhiên lại mất? cả thang máy cũng mất điện luôn rồi???"/>
    <s v=""/>
    <s v="08/05/2025 21:16"/>
    <s v="11/05/2025 21:16"/>
    <s v="Nguyễn Ngọc Anh, Đào Mạnh Sơn"/>
    <s v="Đã nghiệm thu"/>
    <s v=""/>
    <s v="Gấp"/>
    <s v="09/05/2025 12:37"/>
    <s v="Không dùng VT Đã Sử lý"/>
    <s v=""/>
    <s v=""/>
    <s v="Không"/>
    <n v="0"/>
    <s v="Hài lòng"/>
    <s v="null"/>
    <s v="Thinh"/>
    <m/>
    <x v="0"/>
    <x v="2"/>
    <s v="Thứ 5"/>
    <n v="2"/>
    <n v="5"/>
    <n v="2025"/>
    <s v="09.2.KV HN2"/>
    <x v="0"/>
  </r>
  <r>
    <n v="266"/>
    <s v=""/>
    <x v="25"/>
    <s v="29-CT0069-0701"/>
    <x v="3"/>
    <s v="Bên mình cho ng qua sửa hộ em thang máy nhanh giúp em với ạ"/>
    <s v=""/>
    <s v="10/05/2025 12:53"/>
    <s v="12/05/2025 12:53"/>
    <s v="Nguyễn Ngọc Anh, Nguyễn Tuấn Anh"/>
    <s v="Đã nghiệm thu"/>
    <s v=""/>
    <s v="Gấp"/>
    <s v="10/05/2025 14:04"/>
    <s v="Thợ bảo tri"/>
    <s v=""/>
    <s v=""/>
    <s v="Không"/>
    <n v="0"/>
    <s v="Hài lòng"/>
    <s v="null"/>
    <s v="Đinh Hoàng Hiệp"/>
    <m/>
    <x v="2"/>
    <x v="3"/>
    <s v="Thứ 7"/>
    <n v="2"/>
    <n v="5"/>
    <n v="2025"/>
    <s v="09.2.KV HN2"/>
    <x v="0"/>
  </r>
  <r>
    <n v="267"/>
    <s v=""/>
    <x v="37"/>
    <s v="29-CT0139-02CH"/>
    <x v="54"/>
    <s v="Hiện chức năng của thang máy tầng 2 KHÔNG đang hoạt động. rất mong BQL xử lý để có thể khóa dc thang máy tầng 2 như cũ. xin cảm ơn"/>
    <s v=""/>
    <s v="11/05/2025 15:13"/>
    <s v="13/05/2025 15:13"/>
    <s v="Nguyễn Ngọc Anh, Hoàng Văn Phong"/>
    <s v="Đã nghiệm thu"/>
    <s v=""/>
    <s v="Bình thường"/>
    <s v="13/05/2025 14:53"/>
    <s v="Đã xử li"/>
    <s v=""/>
    <s v=""/>
    <s v="Không"/>
    <n v="0"/>
    <s v="Hài lòng"/>
    <s v="null"/>
    <s v="LÊ QUÂN"/>
    <m/>
    <x v="1"/>
    <x v="11"/>
    <s v="CNhat"/>
    <n v="2"/>
    <n v="5"/>
    <n v="2025"/>
    <s v="09.1.KV HN1"/>
    <x v="0"/>
  </r>
  <r>
    <n v="293"/>
    <s v=""/>
    <x v="9"/>
    <s v=""/>
    <x v="55"/>
    <s v="Lắp đèn thang máy, đèn tối"/>
    <s v=""/>
    <s v="14/05/2025 14:55"/>
    <s v="16/05/2025 14:55"/>
    <s v="Nguyễn Ngọc Anh, Đào Mạnh Sơn"/>
    <s v="Đã nghiệm thu"/>
    <s v=""/>
    <s v="Gấp"/>
    <s v="16/05/2025 17:47"/>
    <s v="Dùng VT thay 2 bộ đèn led đủ sáng thang máy"/>
    <s v=""/>
    <s v=""/>
    <s v="Quá hạn"/>
    <n v="2"/>
    <s v="Hài lòng"/>
    <s v="null"/>
    <s v="Nguyễn Đình Tâm"/>
    <s v=""/>
    <x v="0"/>
    <x v="4"/>
    <s v="Thứ 4"/>
    <n v="3"/>
    <n v="5"/>
    <n v="2025"/>
    <s v="09.2.KV HN2"/>
    <x v="0"/>
  </r>
  <r>
    <n v="307"/>
    <s v=""/>
    <x v="22"/>
    <s v=""/>
    <x v="56"/>
    <s v="Cảm giác dây thang máy sắp đứt"/>
    <s v=""/>
    <s v="21/05/2025 09:25"/>
    <s v="23/05/2025 09:25"/>
    <s v="Nguyễn Ngọc Anh, Nguyễn Tuấn Anh"/>
    <s v="Đã nghiệm thu"/>
    <s v=""/>
    <s v="Bình thường"/>
    <s v="21/05/2025 11:35"/>
    <s v="Đã báo đối tac qua xl"/>
    <s v=""/>
    <s v=""/>
    <s v="Không"/>
    <n v="0"/>
    <s v="Hài lòng"/>
    <s v="null"/>
    <s v="Đoàn Thị Hải Yến"/>
    <m/>
    <x v="2"/>
    <x v="20"/>
    <s v="Thứ 4"/>
    <n v="4"/>
    <n v="5"/>
    <n v="2025"/>
    <s v="09.2.KV HN2"/>
    <x v="0"/>
  </r>
  <r>
    <n v="350"/>
    <s v=""/>
    <x v="42"/>
    <s v="29-CT0008-0402"/>
    <x v="0"/>
    <s v="Thang máy cảm biến nhạy quá, cứ chuẩn bị đóng cửa là lại bị mở ra. Vì vậy mất hoảng 2-3' mới đóng được cửa"/>
    <s v=""/>
    <s v="29/05/2025 10:22"/>
    <s v="31/05/2025 10:22"/>
    <s v="Nguyễn Ngọc Anh, Hoàng Văn Phong"/>
    <s v="Đã nghiệm thu"/>
    <s v=""/>
    <s v="Bình thường"/>
    <s v="03/06/2025 10:39"/>
    <s v="Done"/>
    <s v=""/>
    <s v=""/>
    <s v="Quá hạn"/>
    <n v="72"/>
    <s v="Hài lòng"/>
    <s v="null"/>
    <s v="Đoàn Thị Hải Yến"/>
    <m/>
    <x v="1"/>
    <x v="8"/>
    <s v="Thứ 5"/>
    <n v="5"/>
    <n v="5"/>
    <n v="2025"/>
    <s v="09.1.KV HN1"/>
    <x v="0"/>
  </r>
  <r>
    <n v="399"/>
    <s v=""/>
    <x v="40"/>
    <s v="29-CT0129-0904"/>
    <x v="57"/>
    <s v="soss chìa khoá xe em bị rơi xg khe tháng máy"/>
    <s v=""/>
    <s v="31/05/2025 21:06"/>
    <s v="02/06/2025 21:06"/>
    <s v="Nguyễn Ngọc Anh, Hoàng Văn Phong"/>
    <s v="Đã nghiệm thu"/>
    <s v=""/>
    <s v="Bình thường"/>
    <s v="02/06/2025 08:40"/>
    <s v="KT k hỗ trợ đc vì cần khoá thang máy"/>
    <s v=""/>
    <s v=""/>
    <s v="Không"/>
    <n v="0"/>
    <s v="Hài lòng"/>
    <s v="null"/>
    <s v="0587878488"/>
    <s v=""/>
    <x v="1"/>
    <x v="0"/>
    <s v="Thứ 7"/>
    <n v="5"/>
    <n v="5"/>
    <n v="2025"/>
    <s v="09.1.KV HN1"/>
    <x v="0"/>
  </r>
  <r>
    <n v="400"/>
    <s v=""/>
    <x v="43"/>
    <s v=""/>
    <x v="58"/>
    <s v="Check nhà"/>
    <s v=""/>
    <s v="02/06/2025 14:48"/>
    <s v="06/06/2025 09:29"/>
    <s v="Nguyễn Ngọc Anh, Nguyễn Quang Trinh"/>
    <s v="Đã nghiệm thu"/>
    <s v=""/>
    <s v="Bình thường"/>
    <s v="03/06/2025 13:06"/>
    <s v="K dùng vt"/>
    <s v=""/>
    <s v=""/>
    <s v="Không"/>
    <n v="0"/>
    <s v="Hài lòng"/>
    <s v="Done"/>
    <s v="Nguyễn Ngọc Anh"/>
    <m/>
    <x v="3"/>
    <x v="9"/>
    <s v="Thứ 2"/>
    <n v="1"/>
    <n v="6"/>
    <n v="2025"/>
    <s v="09.3.KV HN3"/>
    <x v="0"/>
  </r>
  <r>
    <n v="404"/>
    <s v=""/>
    <x v="30"/>
    <s v=""/>
    <x v="59"/>
    <s v="Thiếu biển"/>
    <s v=""/>
    <s v="04/06/2025 13:45"/>
    <s v="06/06/2025 13:44"/>
    <s v="Nguyễn Ngọc Anh, Nguyễn Tuấn Anh"/>
    <s v="Đã nghiệm thu"/>
    <s v=""/>
    <s v="Bình thường"/>
    <s v="16/06/2025 15:53"/>
    <s v="Đã dan xong t7"/>
    <s v=""/>
    <s v=""/>
    <s v="Quá hạn"/>
    <n v="242"/>
    <s v="Hài lòng"/>
    <s v="null"/>
    <s v="Đoàn Thị Hải Yến"/>
    <m/>
    <x v="2"/>
    <x v="21"/>
    <s v="Thứ 4"/>
    <n v="1"/>
    <n v="6"/>
    <n v="2025"/>
    <s v="09.1.KV HN1"/>
    <x v="0"/>
  </r>
  <r>
    <n v="408"/>
    <s v=""/>
    <x v="23"/>
    <s v="29-CT0110-0402"/>
    <x v="0"/>
    <s v="nút thang máy dưới tầng 1 bị liệt không thể ấn gọi thang xuống được"/>
    <s v=""/>
    <s v="07/06/2025 13:27"/>
    <s v="09/06/2025 13:27"/>
    <s v="Nguyễn Ngọc Anh, Nguyễn Quang Trinh"/>
    <s v="Đã nghiệm thu"/>
    <s v=""/>
    <s v="Bình thường"/>
    <s v="08/06/2025 09:18"/>
    <s v="Đã xl"/>
    <s v=""/>
    <s v=""/>
    <s v="Không"/>
    <n v="0"/>
    <s v="Rất hài lòng"/>
    <s v="Done"/>
    <s v="Vũ Thanh Tùng"/>
    <m/>
    <x v="3"/>
    <x v="24"/>
    <s v="Thứ 7"/>
    <n v="2"/>
    <n v="6"/>
    <n v="2025"/>
    <s v="09.3.KV HN3"/>
    <x v="0"/>
  </r>
  <r>
    <n v="409"/>
    <s v=""/>
    <x v="23"/>
    <s v=""/>
    <x v="60"/>
    <s v="Sửa nuta thang máy tầng 1, tầng 6"/>
    <s v=""/>
    <s v="07/06/2025 20:27"/>
    <s v="09/06/2025 20:27"/>
    <s v="Nguyễn Ngọc Anh, Nguyễn Quang Trinh"/>
    <s v="Đã nghiệm thu"/>
    <s v=""/>
    <s v="Gấp"/>
    <s v="08/06/2025 09:18"/>
    <s v="Đã thay"/>
    <s v=""/>
    <s v=""/>
    <s v="Không"/>
    <n v="0"/>
    <s v="Hài lòng"/>
    <s v="Done"/>
    <s v="Trần Công Tuyến"/>
    <s v=""/>
    <x v="3"/>
    <x v="24"/>
    <s v="Thứ 7"/>
    <n v="2"/>
    <n v="6"/>
    <n v="2025"/>
    <s v="09.3.KV HN3"/>
    <x v="0"/>
  </r>
  <r>
    <n v="422"/>
    <s v=""/>
    <x v="40"/>
    <s v=""/>
    <x v="61"/>
    <s v="Thang máy xe máy hoạt động chập chờn"/>
    <s v=""/>
    <s v="09/06/2025 13:30"/>
    <s v="10/06/2025 17:29"/>
    <s v="Nguyễn Ngọc Anh, Hoàng Văn Phong"/>
    <s v="Đã nghiệm thu"/>
    <s v=""/>
    <s v="Gấp"/>
    <s v="10/06/2025 18:27"/>
    <s v="KT thang máy đã ktra xử li"/>
    <s v="Hoàn thành"/>
    <s v=""/>
    <s v="Quá hạn"/>
    <n v="0"/>
    <s v="Hài lòng"/>
    <s v="Done"/>
    <s v="Vũ Mạnh Việt"/>
    <m/>
    <x v="1"/>
    <x v="10"/>
    <s v="Thứ 2"/>
    <n v="2"/>
    <n v="6"/>
    <n v="2025"/>
    <s v="09.1.KV HN1"/>
    <x v="0"/>
  </r>
  <r>
    <n v="423"/>
    <s v=""/>
    <x v="31"/>
    <s v=""/>
    <x v="0"/>
    <s v="Thang máy không mở được cửa tầng 1"/>
    <s v=""/>
    <s v="10/06/2025 10:14"/>
    <s v="11/06/2025 10:14"/>
    <s v="Nguyễn Ngọc Anh, Nguyễn Tuấn Anh"/>
    <s v="Đã nghiệm thu"/>
    <s v=""/>
    <s v="Bình thường"/>
    <s v="10/06/2025 11:11"/>
    <s v="Đôi tac đã xl xong"/>
    <s v=""/>
    <s v=""/>
    <s v="Không"/>
    <n v="0"/>
    <s v="Hài lòng"/>
    <s v="Done"/>
    <s v="Đoàn Thị Hải Yến"/>
    <s v=""/>
    <x v="2"/>
    <x v="3"/>
    <s v="Thứ 3"/>
    <n v="2"/>
    <n v="6"/>
    <n v="2025"/>
    <s v="09.2.KV HN2"/>
    <x v="0"/>
  </r>
  <r>
    <n v="448"/>
    <s v=""/>
    <x v="10"/>
    <s v=""/>
    <x v="62"/>
    <s v="Trời mưa nước chảy từ nóc thang máy xuống"/>
    <s v=""/>
    <s v="15/06/2025 22:17"/>
    <s v="18/06/2025 22:16"/>
    <s v="Nguyễn Ngọc Anh, Đào Mạnh Sơn"/>
    <s v="Đã nghiệm thu"/>
    <s v=""/>
    <s v="Gấp"/>
    <s v="16/06/2025 13:46"/>
    <s v="Thay tay khóa cửa thang máy, cửa bung mưa hắt vào thang máy"/>
    <s v=""/>
    <s v=""/>
    <s v="Không"/>
    <n v="0"/>
    <s v="Hài lòng"/>
    <s v="null"/>
    <s v="Nguyễn Đình Tâm"/>
    <m/>
    <x v="0"/>
    <x v="5"/>
    <s v="CNhat"/>
    <n v="3"/>
    <n v="6"/>
    <n v="2025"/>
    <s v="09.2.KV HN2"/>
    <x v="0"/>
  </r>
  <r>
    <n v="449"/>
    <s v=""/>
    <x v="7"/>
    <s v="29-CT0052-0702"/>
    <x v="63"/>
    <s v="Nút đóng thang máy lúc được lúc không, có lúc không bấm đóng cửa được"/>
    <s v=""/>
    <s v="16/06/2025 09:29"/>
    <s v="18/06/2025 09:29"/>
    <s v="Nguyễn Ngọc Anh, Đào Mạnh Sơn"/>
    <s v="Đã nghiệm thu"/>
    <s v=""/>
    <s v="Bình thường"/>
    <s v="16/06/2025 13:42"/>
    <s v="Đã sử lý"/>
    <s v=""/>
    <s v=""/>
    <s v="Không"/>
    <n v="0"/>
    <s v="Hài lòng"/>
    <s v="Done"/>
    <s v="Nguyễn Trọng Tài"/>
    <s v=""/>
    <x v="0"/>
    <x v="19"/>
    <s v="Thứ 2"/>
    <n v="3"/>
    <n v="6"/>
    <n v="2025"/>
    <s v="09.2.KV HN2"/>
    <x v="0"/>
  </r>
  <r>
    <n v="455"/>
    <s v=""/>
    <x v="10"/>
    <s v=""/>
    <x v="29"/>
    <s v="Hút nước thang máy"/>
    <s v=""/>
    <s v="18/06/2025 10:27"/>
    <s v="23/06/2025 10:27"/>
    <s v="Nguyễn Ngọc Anh, Đào Mạnh Sơn"/>
    <s v="Đã nghiệm thu"/>
    <s v=""/>
    <s v="Gấp"/>
    <s v="26/06/2025 11:25"/>
    <s v="Đã sử lý"/>
    <s v=""/>
    <s v=""/>
    <s v="Quá hạn"/>
    <n v="72"/>
    <s v="Hài lòng"/>
    <s v="null"/>
    <s v="Nguyễn Đình Tâm"/>
    <s v=""/>
    <x v="0"/>
    <x v="27"/>
    <s v="Thứ 4"/>
    <n v="3"/>
    <n v="6"/>
    <n v="2025"/>
    <s v="09.2.KV HN2"/>
    <x v="0"/>
  </r>
  <r>
    <n v="481"/>
    <s v=""/>
    <x v="0"/>
    <s v="29-CT0043-0201"/>
    <x v="64"/>
    <s v="cửa cầu thang máy bị dít"/>
    <s v=""/>
    <s v="20/06/2025 15:27"/>
    <s v="22/06/2025 15:27"/>
    <s v="Nguyễn Ngọc Anh, Nguyễn Tuấn Anh"/>
    <s v="Đã nghiệm thu"/>
    <s v=""/>
    <s v="Bình thường"/>
    <s v="21/06/2025 14:49"/>
    <s v="Đôi tac đã xl xong"/>
    <s v=""/>
    <s v=""/>
    <s v="Không"/>
    <n v="0"/>
    <s v="Rất hài lòng"/>
    <s v="Done"/>
    <s v="Trịnh Văn Liêm"/>
    <m/>
    <x v="2"/>
    <x v="6"/>
    <s v="Thứ 6"/>
    <n v="3"/>
    <n v="6"/>
    <n v="2025"/>
    <s v="09.2.KV HN2"/>
    <x v="0"/>
  </r>
  <r>
    <n v="539"/>
    <s v=""/>
    <x v="23"/>
    <s v="29-CT0110-0503"/>
    <x v="65"/>
    <s v="nút bấm thang máy lên t5 ko bấm dc yêu cầu BQL ktra và sửa ngay và luôn ạ"/>
    <s v=""/>
    <s v="24/06/2025 15:29"/>
    <s v="26/06/2025 15:29"/>
    <s v="Nguyễn Ngọc Anh, Nguyễn Quang Trinh"/>
    <s v="Đã nghiệm thu"/>
    <s v=""/>
    <s v="Bình thường"/>
    <s v="25/06/2025 12:49"/>
    <s v="Đã xử lý"/>
    <s v=""/>
    <s v=""/>
    <s v="Không"/>
    <n v="0"/>
    <s v="Rất hài lòng"/>
    <s v="null"/>
    <s v="mai anh Lê"/>
    <m/>
    <x v="3"/>
    <x v="22"/>
    <s v="Thứ 3"/>
    <n v="4"/>
    <n v="6"/>
    <n v="2025"/>
    <s v="09.3.KV HN3"/>
    <x v="0"/>
  </r>
  <r>
    <n v="595"/>
    <s v=""/>
    <x v="44"/>
    <s v="29-CT0133-0704"/>
    <x v="66"/>
    <s v="cửa thang mây hỏng"/>
    <s v=""/>
    <s v="01/07/2025 13:40"/>
    <s v="03/07/2025 13:40"/>
    <s v="Nguyễn Ngọc Anh, Nguyễn Quang Trinh"/>
    <s v="Đã nghiệm thu"/>
    <s v=""/>
    <s v="Bình thường"/>
    <s v="01/07/2025 18:15"/>
    <s v="Đã xl"/>
    <s v=""/>
    <s v=""/>
    <s v="Không"/>
    <n v="0"/>
    <s v="Rất hài lòng"/>
    <s v="null"/>
    <s v="Ánh hồng"/>
    <m/>
    <x v="3"/>
    <x v="23"/>
    <s v="Thứ 3"/>
    <n v="1"/>
    <n v="7"/>
    <n v="2025"/>
    <s v="09.3.KV HN3"/>
    <x v="0"/>
  </r>
  <r>
    <n v="649"/>
    <s v=""/>
    <x v="33"/>
    <s v=""/>
    <x v="67"/>
    <s v="Thang máy đi xe hỏng"/>
    <s v=""/>
    <s v="13/07/2025 12:30"/>
    <s v="15/07/2025 12:30"/>
    <s v="Nguyễn Ngọc Anh, Hoàng Văn Phong"/>
    <s v="Đã nghiệm thu"/>
    <s v=""/>
    <s v="Bình thường"/>
    <s v="13/07/2025 20:03"/>
    <s v="Đã xử lí"/>
    <s v="Hoàn thành"/>
    <s v=""/>
    <s v="Không"/>
    <n v="0"/>
    <s v="Hài lòng"/>
    <s v="null"/>
    <s v="Vũ Mạnh Việt"/>
    <s v=""/>
    <x v="1"/>
    <x v="12"/>
    <s v="CNhat"/>
    <n v="2"/>
    <n v="7"/>
    <n v="2025"/>
    <s v="09.1.KV HN1"/>
    <x v="0"/>
  </r>
  <r>
    <n v="650"/>
    <s v=""/>
    <x v="33"/>
    <s v="29-CT0130-1002"/>
    <x v="68"/>
    <s v="Thang máy không hoạt động"/>
    <s v=""/>
    <s v="13/07/2025 12:34"/>
    <s v="15/07/2025 12:34"/>
    <s v="Nguyễn Ngọc Anh, Hoàng Văn Phong"/>
    <s v="Đã nghiệm thu"/>
    <s v=""/>
    <s v="Bình thường"/>
    <s v="13/07/2025 20:02"/>
    <s v="Đã xử li"/>
    <s v="Hoàn thành"/>
    <s v=""/>
    <s v="Không"/>
    <n v="0"/>
    <s v="Hài lòng"/>
    <s v="null"/>
    <s v="Dương linh"/>
    <m/>
    <x v="1"/>
    <x v="12"/>
    <s v="CNhat"/>
    <n v="2"/>
    <n v="7"/>
    <n v="2025"/>
    <s v="09.1.KV HN1"/>
    <x v="0"/>
  </r>
  <r>
    <n v="654"/>
    <s v=""/>
    <x v="30"/>
    <s v=""/>
    <x v="69"/>
    <s v="Biển em để chỗ góc kệ"/>
    <s v=""/>
    <s v="14/07/2025 16:37"/>
    <s v="16/07/2025 16:37"/>
    <s v="Nguyễn Ngọc Anh, Nguyễn Tuấn Anh"/>
    <s v="Chờ nghiệm thu"/>
    <s v=""/>
    <s v="Bình thường"/>
    <s v="14/07/2025 19:01"/>
    <s v="Đã dan xong"/>
    <s v=""/>
    <s v=""/>
    <s v="Không"/>
    <n v="0"/>
    <s v="Chưa đánh giá"/>
    <s v=""/>
    <s v="Đỗ Đức Mạnh"/>
    <m/>
    <x v="2"/>
    <x v="4"/>
    <s v="Thứ 2"/>
    <n v="3"/>
    <n v="7"/>
    <n v="2025"/>
    <s v="09.1.KV HN1"/>
    <x v="0"/>
  </r>
  <r>
    <n v="669"/>
    <s v=""/>
    <x v="9"/>
    <s v="29-CT0149-0707"/>
    <x v="70"/>
    <s v="84972624195"/>
    <s v=""/>
    <s v="18/07/2025 11:05"/>
    <s v="20/07/2025 11:05"/>
    <s v="Nguyễn Ngọc Anh, Đào Mạnh Sơn"/>
    <s v="Đã nghiệm thu"/>
    <s v=""/>
    <s v="Bình thường"/>
    <s v="19/07/2025 08:29"/>
    <s v="Đã sử lý"/>
    <s v=""/>
    <s v=""/>
    <s v="Không"/>
    <n v="0"/>
    <s v="Chưa đánh giá"/>
    <s v="null"/>
    <s v="Nguyễn Ngọc Anh"/>
    <m/>
    <x v="0"/>
    <x v="27"/>
    <s v="Thứ 6"/>
    <n v="3"/>
    <n v="7"/>
    <n v="2025"/>
    <s v="09.2.KV HN2"/>
    <x v="0"/>
  </r>
  <r>
    <n v="670"/>
    <s v=""/>
    <x v="41"/>
    <s v="29-CT0121-0406"/>
    <x v="3"/>
    <s v="thang máy hỏng"/>
    <s v=""/>
    <s v="18/07/2025 11:58"/>
    <s v="20/07/2025 11:58"/>
    <s v="Nguyễn Ngọc Anh, Đào Mạnh Sơn"/>
    <s v="Đã nghiệm thu"/>
    <s v=""/>
    <s v="Bình thường"/>
    <s v="19/07/2025 14:32"/>
    <s v="Đã sử lý"/>
    <s v=""/>
    <s v=""/>
    <s v="Không"/>
    <n v="0"/>
    <s v="Chưa đánh giá"/>
    <s v="null"/>
    <s v="Nguyễn Đức Bảo"/>
    <m/>
    <x v="0"/>
    <x v="27"/>
    <s v="Thứ 6"/>
    <n v="3"/>
    <n v="7"/>
    <n v="2025"/>
    <s v="09.2.KV HN2"/>
    <x v="0"/>
  </r>
  <r>
    <n v="671"/>
    <s v=""/>
    <x v="28"/>
    <s v=""/>
    <x v="71"/>
    <s v="Bóng hành lanh sảnh thang máy tầng 4 bị cháy"/>
    <s v=""/>
    <s v="18/07/2025 18:12"/>
    <s v="20/07/2025 18:12"/>
    <s v="Nguyễn Ngọc Anh, Nguyễn Quang Trinh"/>
    <s v="Đã nghiệm thu"/>
    <s v=""/>
    <s v="Bình thường"/>
    <s v="19/07/2025 19:08"/>
    <s v="Dùng vật tư"/>
    <s v="Hoàn thành"/>
    <s v=""/>
    <s v="Không"/>
    <n v="0"/>
    <s v="Chưa đánh giá"/>
    <s v="null"/>
    <s v="Trần Công Tuyến"/>
    <s v=""/>
    <x v="3"/>
    <x v="27"/>
    <s v="Thứ 6"/>
    <n v="3"/>
    <n v="7"/>
    <n v="2025"/>
    <s v="09.3.KV HN3"/>
    <x v="0"/>
  </r>
  <r>
    <n v="674"/>
    <s v=""/>
    <x v="37"/>
    <s v=""/>
    <x v="3"/>
    <s v="Thang máy hỏng"/>
    <s v=""/>
    <s v="19/07/2025 15:08"/>
    <s v="21/07/2025 15:08"/>
    <s v="Nguyễn Ngọc Anh, Hoàng Văn Phong"/>
    <s v="Chờ nghiệm thu"/>
    <s v=""/>
    <s v="Bình thường"/>
    <s v="19/07/2025 18:29"/>
    <s v="KT thang máy đã ktra xử lí"/>
    <s v="Hoàn thành"/>
    <s v=""/>
    <s v="Không"/>
    <n v="0"/>
    <s v="Chưa đánh giá"/>
    <s v=""/>
    <s v="Vũ Mạnh Việt"/>
    <s v=""/>
    <x v="1"/>
    <x v="14"/>
    <s v="Thứ 7"/>
    <n v="3"/>
    <n v="7"/>
    <n v="2025"/>
    <s v="09.1.KV HN1"/>
    <x v="0"/>
  </r>
  <r>
    <n v="675"/>
    <s v=""/>
    <x v="41"/>
    <s v=""/>
    <x v="72"/>
    <s v="."/>
    <s v=""/>
    <s v="21/07/2025 09:13"/>
    <s v="22/07/2025 23:59"/>
    <s v="Nguyễn Ngọc Anh, Đào Mạnh Sơn"/>
    <s v="Đã nghiệm thu"/>
    <s v=""/>
    <s v="Gấp"/>
    <s v="21/07/2025 16:57"/>
    <s v="Đã sử lý"/>
    <s v=""/>
    <s v=""/>
    <s v="Không"/>
    <n v="0"/>
    <s v="Hài lòng"/>
    <s v="null"/>
    <s v="Lại Thanh Tùng"/>
    <m/>
    <x v="0"/>
    <x v="20"/>
    <s v="Thứ 2"/>
    <n v="4"/>
    <n v="7"/>
    <n v="2025"/>
    <s v="09.2.KV HN2"/>
    <x v="0"/>
  </r>
  <r>
    <n v="676"/>
    <s v=""/>
    <x v="45"/>
    <s v=""/>
    <x v="73"/>
    <s v="Bịt thang máy"/>
    <s v=""/>
    <s v="21/07/2025 10:59"/>
    <s v="23/07/2025 10:58"/>
    <s v="Nguyễn Ngọc Anh, Đào Mạnh Sơn"/>
    <s v="Chờ nghiệm thu"/>
    <s v=""/>
    <s v="Gấp"/>
    <s v="21/07/2025 18:07"/>
    <s v="Bịt tôn cửa sổ thang máy"/>
    <s v=""/>
    <s v=""/>
    <s v="Không"/>
    <n v="0"/>
    <s v="Chưa đánh giá"/>
    <s v=""/>
    <s v="Nguyễn Đình Tâm"/>
    <s v=""/>
    <x v="0"/>
    <x v="20"/>
    <s v="Thứ 2"/>
    <n v="4"/>
    <n v="7"/>
    <n v="2025"/>
    <s v="09.2.KV HN2"/>
    <x v="0"/>
  </r>
  <r>
    <n v="682"/>
    <s v=""/>
    <x v="10"/>
    <s v=""/>
    <x v="74"/>
    <s v="Kiểm tra trên tầng thượng buồng kỹ thuật thang máy đang bị mưa hắt vào"/>
    <s v=""/>
    <s v="24/07/2025 10:48"/>
    <s v="26/07/2025 10:48"/>
    <s v="Nguyễn Ngọc Anh, Đào Mạnh Sơn"/>
    <s v="Đã nghiệm thu"/>
    <s v=""/>
    <s v="Gấp"/>
    <s v="24/07/2025 12:21"/>
    <s v="Tầng 7 không đóng cửa nước mưa hắt vào"/>
    <s v=""/>
    <s v=""/>
    <s v="Không"/>
    <n v="0"/>
    <s v="Hài lòng"/>
    <s v="null"/>
    <s v="Nguyễn Đình Tâm"/>
    <s v=""/>
    <x v="0"/>
    <x v="22"/>
    <s v="Thứ 5"/>
    <n v="4"/>
    <n v="7"/>
    <n v="2025"/>
    <s v="09.2.KV HN2"/>
    <x v="0"/>
  </r>
  <r>
    <n v="745"/>
    <s v=""/>
    <x v="44"/>
    <s v="29-CT0133-0802"/>
    <x v="75"/>
    <s v="1 tuần gần đây thường xuyên hỏng thang máy, mình phải leo thang bộ liên tục mặc dù ở tầng 8. Yêu cầu bảo dưỡng để bảo vệ an toàn cho cư dân"/>
    <s v=""/>
    <s v="27/07/2025 00:52"/>
    <s v="29/07/2025 00:52"/>
    <s v="Nguyễn Ngọc Anh, Nguyễn Quang Trinh"/>
    <s v="Đã nghiệm thu"/>
    <s v=""/>
    <s v="Bình thường"/>
    <s v="28/07/2025 10:18"/>
    <s v="Đã xl"/>
    <s v="Hoàn thành"/>
    <s v=""/>
    <s v="Không"/>
    <n v="0"/>
    <s v="Rất hài lòng"/>
    <s v=""/>
    <s v="Nguyễn Hồng Vân"/>
    <m/>
    <x v="3"/>
    <x v="25"/>
    <s v="CNhat"/>
    <n v="4"/>
    <n v="7"/>
    <n v="2025"/>
    <s v="09.3.KV HN3"/>
    <x v="0"/>
  </r>
  <r>
    <n v="746"/>
    <s v=""/>
    <x v="44"/>
    <s v="29-CT0133-0704"/>
    <x v="3"/>
    <s v="thang máy hỏng"/>
    <s v=""/>
    <s v="27/07/2025 10:35"/>
    <s v="29/07/2025 10:35"/>
    <s v="Nguyễn Ngọc Anh, Nguyễn Quang Trinh"/>
    <s v="Đã nghiệm thu"/>
    <s v=""/>
    <s v="Bình thường"/>
    <s v="28/07/2025 10:19"/>
    <s v="Đã xl"/>
    <s v="Hoàn thành"/>
    <s v=""/>
    <s v="Không"/>
    <n v="0"/>
    <s v="Rất hài lòng"/>
    <s v=""/>
    <s v="Ánh hồng"/>
    <m/>
    <x v="3"/>
    <x v="25"/>
    <s v="CNhat"/>
    <n v="4"/>
    <n v="7"/>
    <n v="2025"/>
    <s v="09.3.KV HN3"/>
    <x v="0"/>
  </r>
  <r>
    <n v="797"/>
    <s v=""/>
    <x v="37"/>
    <s v="29-CT0139-0804"/>
    <x v="76"/>
    <s v="Không di chuyển được"/>
    <s v=""/>
    <s v="05/08/2025 15:22"/>
    <s v="07/08/2025 15:22"/>
    <s v="Nguyễn Ngọc Anh, Hoàng Văn Phong"/>
    <s v="Chờ nghiệm thu"/>
    <s v=""/>
    <s v="Gấp"/>
    <s v="05/08/2025 19:48"/>
    <s v="KT thang máy đã ktra"/>
    <s v="Hoàn thành"/>
    <s v=""/>
    <s v="Không"/>
    <n v="0"/>
    <s v="Chưa đánh giá"/>
    <s v=""/>
    <s v="Đoàn Thị Hải Yến"/>
    <s v=""/>
    <x v="1"/>
    <x v="26"/>
    <s v="Thứ 3"/>
    <n v="1"/>
    <n v="8"/>
    <n v="2025"/>
    <s v="09.1.KV HN1"/>
    <x v="0"/>
  </r>
  <r>
    <n v="798"/>
    <s v=""/>
    <x v="5"/>
    <s v="29-CT0025-0406"/>
    <x v="41"/>
    <s v="thang máy tầng 4 k ấn chọn được"/>
    <s v=""/>
    <s v="05/08/2025 15:47"/>
    <s v="07/08/2025 15:47"/>
    <s v="Nguyễn Ngọc Anh, Nguyễn Quang Trinh"/>
    <s v="Đã nghiệm thu"/>
    <s v=""/>
    <s v="Bình thường"/>
    <s v="07/08/2025 18:41"/>
    <s v="Đã xử lý, đối tác ngoài."/>
    <s v="Hoàn thành"/>
    <s v=""/>
    <s v="Quá hạn"/>
    <n v="2"/>
    <s v="Rất hài lòng"/>
    <s v=""/>
    <s v="Cao Bá Nam"/>
    <m/>
    <x v="3"/>
    <x v="26"/>
    <s v="Thứ 3"/>
    <n v="1"/>
    <n v="8"/>
    <n v="2025"/>
    <s v="09.3.KV HN3"/>
    <x v="0"/>
  </r>
  <r>
    <n v="799"/>
    <s v=""/>
    <x v="22"/>
    <s v="29-CT0036-0202"/>
    <x v="0"/>
    <s v="thang máy có dấu hiệu bị lỗi, thang giật lên xuống, khi thang mở sàn thang máy cao hơn sàn hành lang tầm 5cm"/>
    <s v=""/>
    <s v="06/08/2025 09:31"/>
    <s v="08/08/2025 09:31"/>
    <s v="Nguyễn Ngọc Anh, Nguyễn Tuấn Anh"/>
    <s v="Chờ nghiệm thu"/>
    <s v=""/>
    <s v="Gấp"/>
    <s v="06/08/2025 11:52"/>
    <s v="Đã bao bên hotnai đên xl"/>
    <s v=""/>
    <s v=""/>
    <s v="Không"/>
    <n v="0"/>
    <s v="Chưa đánh giá"/>
    <s v=""/>
    <s v="Lê Văn Thụ"/>
    <m/>
    <x v="2"/>
    <x v="18"/>
    <s v="Thứ 4"/>
    <n v="1"/>
    <n v="8"/>
    <n v="2025"/>
    <s v="09.2.KV HN2"/>
    <x v="0"/>
  </r>
  <r>
    <n v="800"/>
    <s v=""/>
    <x v="46"/>
    <s v=""/>
    <x v="77"/>
    <s v="."/>
    <s v=""/>
    <s v="08/08/2025 16:58"/>
    <s v="10/08/2025 16:58"/>
    <s v="Nguyễn Ngọc Anh, Nguyễn Quang Trinh"/>
    <s v="Chờ nghiệm thu"/>
    <s v=""/>
    <s v="Gấp"/>
    <s v="12/08/2025 15:25"/>
    <s v="Đối tác đã xử lý"/>
    <s v="Hoàn thành"/>
    <s v=""/>
    <s v="Quá hạn"/>
    <n v="46"/>
    <s v="Chưa đánh giá"/>
    <s v=""/>
    <s v="Nguyễn Hải Huyền Trang"/>
    <m/>
    <x v="3"/>
    <x v="2"/>
    <s v="Thứ 6"/>
    <n v="2"/>
    <n v="8"/>
    <n v="2025"/>
    <s v="09.3.KV HN3"/>
    <x v="0"/>
  </r>
  <r>
    <n v="801"/>
    <s v=""/>
    <x v="5"/>
    <s v="29-CT0025-0401"/>
    <x v="78"/>
    <s v="Thang máy không sử dụng được"/>
    <s v=""/>
    <s v="09/08/2025 05:39"/>
    <s v="11/08/2025 05:39"/>
    <s v="Nguyễn Ngọc Anh, Nguyễn Quang Trinh"/>
    <s v="Đã nghiệm thu"/>
    <s v=""/>
    <s v="Bình thường"/>
    <s v="10/08/2025 10:11"/>
    <s v="Đã xử lý, không dùng vật tư"/>
    <s v="Hoàn thành"/>
    <s v=""/>
    <s v="Không"/>
    <n v="0"/>
    <s v="Hài lòng"/>
    <s v=""/>
    <s v="Lê Thị Linh Chi"/>
    <m/>
    <x v="3"/>
    <x v="10"/>
    <s v="Thứ 7"/>
    <n v="2"/>
    <n v="8"/>
    <n v="2025"/>
    <s v="09.3.KV HN3"/>
    <x v="0"/>
  </r>
  <r>
    <n v="802"/>
    <s v=""/>
    <x v="47"/>
    <s v=""/>
    <x v="79"/>
    <s v="Thợ thang máy báo đang bị thấm cần xử lý chống thấm trên t10 để tránh ngấm nước đảm bảo k hư hại thang"/>
    <s v=""/>
    <s v="15/08/2025 17:27"/>
    <s v="29/08/2025 17:27"/>
    <s v="Nguyễn Quang Trinh"/>
    <s v="Đang làm"/>
    <s v=""/>
    <s v="Bình thường"/>
    <s v=""/>
    <s v=""/>
    <s v=""/>
    <s v=""/>
    <s v="Quá hạn"/>
    <n v="450"/>
    <s v="Chưa đánh giá"/>
    <s v=""/>
    <s v="Nguyễn Hải Huyền Trang"/>
    <m/>
    <x v="3"/>
    <x v="5"/>
    <s v="Thứ 6"/>
    <n v="3"/>
    <n v="8"/>
    <n v="2025"/>
    <s v="09.3.KV HN3"/>
    <x v="0"/>
  </r>
  <r>
    <n v="803"/>
    <s v=""/>
    <x v="40"/>
    <s v=""/>
    <x v="80"/>
    <s v="Thang máy để xe k hoạt động"/>
    <s v=""/>
    <s v="15/08/2025 20:52"/>
    <s v="17/08/2025 20:52"/>
    <s v="Nguyễn Ngọc Anh, Hoàng Văn Phong"/>
    <s v="Chờ nghiệm thu"/>
    <s v=""/>
    <s v="Bình thường"/>
    <s v="16/08/2025 11:15"/>
    <s v="KT đã xử li"/>
    <s v="Hoàn thành"/>
    <s v=""/>
    <s v="Không"/>
    <n v="0"/>
    <s v="Chưa đánh giá"/>
    <s v=""/>
    <s v="Vũ Mạnh Việt"/>
    <m/>
    <x v="1"/>
    <x v="5"/>
    <s v="Thứ 6"/>
    <n v="3"/>
    <n v="8"/>
    <n v="2025"/>
    <s v="09.1.KV HN1"/>
    <x v="0"/>
  </r>
  <r>
    <n v="817"/>
    <s v=""/>
    <x v="33"/>
    <s v="29-CT0130-1004"/>
    <x v="81"/>
    <s v="qua kiểm tra thang máy nha bạn. nó tự bấm lên tầng 10"/>
    <s v=""/>
    <s v="19/08/2025 17:40"/>
    <s v="22/08/2025 17:40"/>
    <s v="Nguyễn Ngọc Anh, Hoàng Văn Phong"/>
    <s v="Chờ nghiệm thu"/>
    <s v=""/>
    <s v="Bình thường"/>
    <s v="20/08/2025 17:41"/>
    <s v="KT đã ktra thang hoạt động bình thường"/>
    <s v="Hoàn thành"/>
    <s v=""/>
    <s v="Không"/>
    <n v="0"/>
    <s v="Chưa đánh giá"/>
    <s v=""/>
    <s v="Trần Bảo Thương"/>
    <m/>
    <x v="1"/>
    <x v="14"/>
    <s v="Thứ 3"/>
    <n v="3"/>
    <n v="8"/>
    <n v="2025"/>
    <s v="09.1.KV HN1"/>
    <x v="0"/>
  </r>
  <r>
    <n v="820"/>
    <s v=""/>
    <x v="34"/>
    <s v="29-CT0011-0703"/>
    <x v="82"/>
    <s v="hỏng không dùng được"/>
    <s v=""/>
    <s v="20/08/2025 17:59"/>
    <s v="22/08/2025 17:59"/>
    <s v="Nguyễn Ngọc Anh, Hoàng Văn Phong"/>
    <s v="Đã nghiệm thu"/>
    <s v=""/>
    <s v="Gấp"/>
    <s v="21/08/2025 10:40"/>
    <s v="KT thang máy đã xử lí"/>
    <s v="Hoàn thành"/>
    <s v=""/>
    <s v="Không"/>
    <n v="0"/>
    <s v="Rất hài lòng"/>
    <s v="Tốt"/>
    <s v="Vũ Bá Hải"/>
    <m/>
    <x v="1"/>
    <x v="6"/>
    <s v="Thứ 4"/>
    <n v="3"/>
    <n v="8"/>
    <n v="2025"/>
    <s v="09.1.KV HN1"/>
    <x v="0"/>
  </r>
  <r>
    <n v="821"/>
    <s v=""/>
    <x v="34"/>
    <s v=""/>
    <x v="83"/>
    <s v="Chủ nhà 11 phản ánh thang máy hỏng"/>
    <s v=""/>
    <s v="20/08/2025 18:10"/>
    <s v="22/08/2025 18:10"/>
    <s v="Nguyễn Ngọc Anh, Hoàng Văn Phong"/>
    <s v="Đã nghiệm thu"/>
    <s v=""/>
    <s v="Bình thường"/>
    <s v="21/08/2025 08:32"/>
    <s v="KT thang máy đã xử li"/>
    <s v="Hoàn thành"/>
    <s v=""/>
    <s v="Không"/>
    <n v="0"/>
    <s v="Hài lòng"/>
    <s v="null"/>
    <s v="Trần Thị Ngân"/>
    <m/>
    <x v="1"/>
    <x v="6"/>
    <s v="Thứ 4"/>
    <n v="3"/>
    <n v="8"/>
    <n v="2025"/>
    <s v="09.2.KV HN2"/>
    <x v="0"/>
  </r>
  <r>
    <n v="825"/>
    <s v=""/>
    <x v="44"/>
    <s v="29-CT0133-0901"/>
    <x v="84"/>
    <s v="Khách hàng đã báo quản lý và kỹ thuật về việc mất điện từ 8:42. Tuy nhiên đến 9:42 vẫn không thấy phản hồi. Điện hành lang và tháng máy vẫn có."/>
    <s v=""/>
    <s v="24/08/2025 09:46"/>
    <s v="26/08/2025 09:46"/>
    <s v="Nguyễn Ngọc Anh, Nguyễn Quang Trinh"/>
    <s v="Đã nghiệm thu"/>
    <s v="Mất điện"/>
    <s v="Gấp"/>
    <s v="24/08/2025 10:25"/>
    <s v="Đaz thay 2 attomat"/>
    <s v=""/>
    <s v=""/>
    <s v="Không"/>
    <n v="0"/>
    <s v="Hài lòng"/>
    <s v=""/>
    <s v="Bui Vu Hong Nhung"/>
    <m/>
    <x v="3"/>
    <x v="22"/>
    <s v="CNhat"/>
    <n v="4"/>
    <n v="8"/>
    <n v="2025"/>
    <s v="09.3.KV HN3"/>
    <x v="0"/>
  </r>
  <r>
    <n v="832"/>
    <s v=""/>
    <x v="11"/>
    <s v=""/>
    <x v="85"/>
    <s v="Bơm nước thang máy"/>
    <s v=""/>
    <s v="26/08/2025 08:39"/>
    <s v="28/08/2025 08:39"/>
    <s v="Nguyễn Ngọc Anh, Đào Mạnh Sơn"/>
    <s v="Đã nghiệm thu"/>
    <s v="SC Thang máy"/>
    <s v="Gấp"/>
    <s v="27/08/2025 21:01"/>
    <s v="Bơm nước thang máy"/>
    <s v=""/>
    <s v=""/>
    <s v="Không"/>
    <n v="0"/>
    <s v="Hài lòng"/>
    <s v="Done"/>
    <s v="Nguyễn Đình Tâm"/>
    <m/>
    <x v="0"/>
    <x v="15"/>
    <s v="Thứ 3"/>
    <n v="4"/>
    <n v="8"/>
    <n v="2025"/>
    <s v="09.2.KV HN2"/>
    <x v="0"/>
  </r>
  <r>
    <n v="833"/>
    <s v=""/>
    <x v="37"/>
    <s v=""/>
    <x v="86"/>
    <s v="Tát nước thang máy"/>
    <s v=""/>
    <s v="27/08/2025 13:26"/>
    <s v="31/08/2025 14:56"/>
    <s v="Nguyễn Ngọc Anh, Hoàng Văn Phong"/>
    <s v="Chờ nghiệm thu"/>
    <s v="Kẹt thang máy"/>
    <s v="Gấp"/>
    <s v="28/08/2025 15:27"/>
    <s v="KT đã xử lí"/>
    <s v="Hoàn thành"/>
    <s v=""/>
    <s v="Không"/>
    <n v="0"/>
    <s v="Chưa đánh giá"/>
    <s v=""/>
    <s v="Vũ Mạnh Việt"/>
    <m/>
    <x v="1"/>
    <x v="25"/>
    <s v="Thứ 4"/>
    <n v="4"/>
    <n v="8"/>
    <n v="2025"/>
    <s v="09.1.KV HN1"/>
    <x v="0"/>
  </r>
  <r>
    <n v="834"/>
    <s v=""/>
    <x v="0"/>
    <s v=""/>
    <x v="0"/>
    <s v="Bung chỗ khoá"/>
    <s v=""/>
    <s v="27/08/2025 13:45"/>
    <s v="29/08/2025 13:44"/>
    <s v="Nguyễn Ngọc Anh, Nguyễn Tuấn Anh"/>
    <s v="Chờ nghiệm thu"/>
    <s v="SC Thang máy"/>
    <s v="Bình thường"/>
    <s v="27/08/2025 17:34"/>
    <s v="Đã xl xong"/>
    <s v=""/>
    <s v=""/>
    <s v="Không"/>
    <n v="0"/>
    <s v="Chưa đánh giá"/>
    <s v=""/>
    <s v="Đoàn Thị Hải Yến"/>
    <m/>
    <x v="2"/>
    <x v="25"/>
    <s v="Thứ 4"/>
    <n v="4"/>
    <n v="8"/>
    <n v="2025"/>
    <s v="09.2.KV HN2"/>
    <x v="0"/>
  </r>
  <r>
    <n v="836"/>
    <s v=""/>
    <x v="11"/>
    <s v=""/>
    <x v="85"/>
    <s v="Bơm nước thang máy"/>
    <s v=""/>
    <s v="27/08/2025 19:16"/>
    <s v="29/08/2025 19:16"/>
    <s v="Nguyễn Ngọc Anh, Đào Mạnh Sơn"/>
    <s v="Đã nghiệm thu"/>
    <s v="SC Thang máy"/>
    <s v="Gấp"/>
    <s v="28/08/2025 13:50"/>
    <s v="Đã sử lý"/>
    <s v=""/>
    <s v=""/>
    <s v="Không"/>
    <n v="0"/>
    <s v="Hài lòng"/>
    <s v="Done"/>
    <s v="Nguyễn Đình Tâm"/>
    <m/>
    <x v="0"/>
    <x v="25"/>
    <s v="Thứ 4"/>
    <n v="4"/>
    <n v="8"/>
    <n v="2025"/>
    <s v="09.2.KV HN2"/>
    <x v="0"/>
  </r>
  <r>
    <n v="892"/>
    <s v=""/>
    <x v="28"/>
    <s v=""/>
    <x v="87"/>
    <s v="Máy bơm bên phía thang máy có hiện tượng chập cháy khét"/>
    <s v=""/>
    <s v="29/08/2025 15:46"/>
    <s v="31/08/2025 15:46"/>
    <s v="Nguyễn Quang Trinh"/>
    <s v="Đang làm"/>
    <s v="SC Máy bơm nước"/>
    <s v="Bình thường"/>
    <s v=""/>
    <s v=""/>
    <s v=""/>
    <s v=""/>
    <s v="Quá hạn"/>
    <n v="404"/>
    <s v="Chưa đánh giá"/>
    <s v=""/>
    <s v="Trần Công Tuyến"/>
    <m/>
    <x v="3"/>
    <x v="8"/>
    <s v="Thứ 6"/>
    <n v="5"/>
    <n v="8"/>
    <n v="2025"/>
    <s v="09.3.KV HN3"/>
    <x v="0"/>
  </r>
  <r>
    <n v="893"/>
    <s v=""/>
    <x v="12"/>
    <s v=""/>
    <x v="88"/>
    <s v="Gửi anh Tuấn Anh,_x000d__x000a_ 10/9 Cty sẽ bàn giao lại nhà cho chủ nhà. Như thông tin em đã trao đổi và anh cũng đã nắm bắt hiện trạng, A sắp xếp để hoàn thiện các hạng mục trong nhà bị hỏng để cty bàn giao cho chủ nhà đúng hạn nhé:_x000d__x000a_1. Xử lý nắp cống ở cửa_x000d__x000a_2. Xử lý làm lại phần gạch vỡ nhà để xe_x000d__x000a_3. Sơn lại bên ngoài khu vực bị bong, ngấm_x000d__x000a_4. Xử lý phần gạch cửa ra vào thang máy bị mất_x000d__x000a_5. Và 1 vài các hạng mục khác AE mình đã thống nhất"/>
    <s v=""/>
    <s v="30/08/2025 12:10"/>
    <s v="08/09/2025 12:04"/>
    <s v="Nguyễn Ngọc Anh, Nguyễn Tuấn Anh"/>
    <s v="Chờ nghiệm thu"/>
    <s v=""/>
    <s v="Gấp"/>
    <s v="08/09/2025 12:18"/>
    <s v="Đã thuê thơ lam xong cac hạng muc tdv và chủ nhà đã thông nhât"/>
    <s v=""/>
    <s v=""/>
    <s v="Quá hạn"/>
    <n v="0"/>
    <s v="Chưa đánh giá"/>
    <s v=""/>
    <s v="Trần Văn Hậu"/>
    <m/>
    <x v="2"/>
    <x v="17"/>
    <s v="Thứ 7"/>
    <n v="5"/>
    <n v="8"/>
    <n v="2025"/>
    <s v="09.2.KV HN2"/>
    <x v="0"/>
  </r>
  <r>
    <n v="900"/>
    <s v=""/>
    <x v="2"/>
    <s v="29-CT0089-0202"/>
    <x v="3"/>
    <s v="thang máy hỏng"/>
    <s v=""/>
    <s v="30/08/2025 16:10"/>
    <s v="01/09/2025 16:10"/>
    <s v="Nguyễn Ngọc Anh, Nguyễn Quang Trinh"/>
    <s v="Đã nghiệm thu"/>
    <s v="SC Thang máy"/>
    <s v="Bình thường"/>
    <s v="30/08/2025 18:05"/>
    <s v="Đối tác ngoài đã xử lý"/>
    <s v="Hoàn thành"/>
    <s v=""/>
    <s v="Không"/>
    <n v="0"/>
    <s v="Hài lòng"/>
    <s v=""/>
    <s v="Phạm Thị Hiền"/>
    <m/>
    <x v="3"/>
    <x v="17"/>
    <s v="Thứ 7"/>
    <n v="5"/>
    <n v="8"/>
    <n v="2025"/>
    <s v="09.3.KV HN3"/>
    <x v="0"/>
  </r>
  <r>
    <n v="908"/>
    <s v=""/>
    <x v="48"/>
    <s v="29-CT0072-0407"/>
    <x v="89"/>
    <s v="ngập nuoc tràn ra thang máy rồi"/>
    <s v=""/>
    <s v="06/09/2025 00:21"/>
    <s v="08/09/2025 00:21"/>
    <s v="Nguyễn Ngọc Anh"/>
    <s v="Không đạt"/>
    <s v="Mưa dột tràn nước nhiều, sập mái, vỡ đường ống nước"/>
    <s v="Gấp"/>
    <s v="06/09/2025 11:59"/>
    <s v="Đã sử lý"/>
    <s v=""/>
    <s v=""/>
    <s v="Không"/>
    <n v="0"/>
    <s v="Không hài lòng"/>
    <s v=""/>
    <s v="Thu Hải"/>
    <m/>
    <x v="5"/>
    <x v="18"/>
    <s v="Thứ 7"/>
    <n v="1"/>
    <n v="9"/>
    <n v="2025"/>
    <s v="09.4.KV HN4"/>
    <x v="0"/>
  </r>
  <r>
    <n v="909"/>
    <s v=""/>
    <x v="4"/>
    <s v="29-CT0074-0404"/>
    <x v="90"/>
    <s v="Thang máy tháng hư 2-3 lần. hư lắm thế. đã thế còn tới sửa muộn. 8h17 rồi chưa thấy động tĩnh. Ra quy định, tháng hư &gt;= 2 lần, sửa muộn sau 7h sáng &gt;&gt;&gt; miễn phí tiền thang máy cho cư dân. chứ hư gì hư lắm thế, để cư dân còn đi học đi làm chứ toàn phải cuốc bộ"/>
    <s v=""/>
    <s v="07/09/2025 08:19"/>
    <s v="09/09/2025 08:19"/>
    <s v="Nguyễn Ngọc Anh"/>
    <s v="Không đạt"/>
    <s v="SC thiết bị tòa nhà khác"/>
    <s v="Bình thường"/>
    <s v="09/09/2025 12:55"/>
    <s v="Đôi tac đã xl xong"/>
    <s v=""/>
    <s v=""/>
    <s v="Quá hạn"/>
    <n v="4"/>
    <s v="Rất không hài lòng"/>
    <s v=""/>
    <s v="Hoàng Cẩm Nhung"/>
    <m/>
    <x v="5"/>
    <x v="24"/>
    <s v="CNhat"/>
    <n v="2"/>
    <n v="9"/>
    <n v="2025"/>
    <s v="09.1.KV HN1"/>
    <x v="0"/>
  </r>
  <r>
    <n v="910"/>
    <s v=""/>
    <x v="30"/>
    <s v="29-CT0060-0701"/>
    <x v="91"/>
    <s v="Đề nghị sửa chữa lại thang máy chứ mổi lần lên xuống nghe tiếng nước chảy, cái này rất dễ gây chập điện, mất an toàn, nguy hiểm tính mạng"/>
    <s v=""/>
    <s v="08/09/2025 07:23"/>
    <s v="10/09/2025 07:23"/>
    <s v="Nguyễn Ngọc Anh, Nguyễn Tuấn Anh"/>
    <s v="Chờ nghiệm thu"/>
    <s v="SC Thang máy"/>
    <s v="Gấp"/>
    <s v="08/09/2025 10:28"/>
    <s v="Bên đôi tac đã đên xl"/>
    <s v=""/>
    <s v=""/>
    <s v="Không"/>
    <n v="0"/>
    <s v="Chưa đánh giá"/>
    <s v=""/>
    <s v="Thảo"/>
    <m/>
    <x v="2"/>
    <x v="2"/>
    <s v="Thứ 2"/>
    <n v="2"/>
    <n v="9"/>
    <n v="2025"/>
    <s v="09.1.KV HN1"/>
    <x v="0"/>
  </r>
  <r>
    <n v="926"/>
    <s v=""/>
    <x v="41"/>
    <s v=""/>
    <x v="92"/>
    <s v="Nước tầng 2 ngấm xuống tháng máy, chú giúp cháu hút nước hố pit ra ạ"/>
    <s v=""/>
    <s v="11/09/2025 12:49"/>
    <s v="09/10/2025 12:49"/>
    <s v="Đào Mạnh Sơn"/>
    <s v="Đang làm"/>
    <s v="Thấm ngấm tòa nhà"/>
    <s v="Gấp"/>
    <s v=""/>
    <s v=""/>
    <s v=""/>
    <s v=""/>
    <s v="Không"/>
    <n v="0"/>
    <s v="Chưa đánh giá"/>
    <s v=""/>
    <s v="Thân Thanh Tùng"/>
    <m/>
    <x v="0"/>
    <x v="11"/>
    <s v="Thứ 5"/>
    <n v="2"/>
    <n v="9"/>
    <n v="2025"/>
    <s v="09.2.KV HN2"/>
    <x v="0"/>
  </r>
  <r>
    <n v="927"/>
    <s v=""/>
    <x v="49"/>
    <s v="29-CT0080-0506"/>
    <x v="93"/>
    <s v="Bóng đèn hành lang tầng 5, 2 bóng cuối dãy đối diện thang máy bị hư, không sáng"/>
    <s v=""/>
    <s v="11/09/2025 22:02"/>
    <s v="14/09/2025 09:32"/>
    <s v="Nguyễn Ngọc Anh, Đào Mạnh Sơn"/>
    <s v="Đã nghiệm thu"/>
    <s v="SC hệ thống đèn chiếu sáng, cảnh báo"/>
    <s v="Bình thường"/>
    <s v="13/09/2025 21:25"/>
    <s v="Thay bóng búp trụ 20w"/>
    <s v=""/>
    <s v=""/>
    <s v="Không"/>
    <n v="0"/>
    <s v="Rất hài lòng"/>
    <s v=""/>
    <s v="VO QUOC HUY"/>
    <m/>
    <x v="0"/>
    <x v="11"/>
    <s v="Thứ 5"/>
    <n v="2"/>
    <n v="9"/>
    <n v="2025"/>
    <s v="09.2.KV HN2"/>
    <x v="0"/>
  </r>
  <r>
    <n v="955"/>
    <s v=""/>
    <x v="23"/>
    <s v="29-CT0110-0202"/>
    <x v="14"/>
    <s v="E ấn thang máy lên tầng 7 cũng ko lên được. Bước vào thang máy thì cửa thang máy cứ mở ra xong đóng lại liên tục, xong còn rung rung nữa.  Sửa giúp bọn e nhé."/>
    <s v=""/>
    <s v="15/09/2025 11:36"/>
    <s v="17/09/2025 11:36"/>
    <s v="Nguyễn Ngọc Anh, Nguyễn Quang Trinh"/>
    <s v="Đã nghiệm thu"/>
    <s v="Kẹt thang máy"/>
    <s v="Gấp"/>
    <s v="15/09/2025 22:13"/>
    <s v="Đaxxl"/>
    <s v=""/>
    <s v=""/>
    <s v="Không"/>
    <n v="0"/>
    <s v="Rất hài lòng"/>
    <s v=""/>
    <s v="Annie"/>
    <m/>
    <x v="3"/>
    <x v="5"/>
    <s v="Thứ 2"/>
    <n v="3"/>
    <n v="9"/>
    <n v="2025"/>
    <s v="09.3.KV HN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B304732-8D9F-4CF7-87B5-B3163F9ED5A7}" name="PivotTable6" cacheId="4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M4:O21" firstHeaderRow="1" firstDataRow="1" firstDataCol="0"/>
  <pivotFields count="31">
    <pivotField showAll="0"/>
    <pivotField showAll="0"/>
    <pivotField showAll="0">
      <items count="100">
        <item m="1" x="50"/>
        <item m="1" x="93"/>
        <item m="1" x="54"/>
        <item x="42"/>
        <item m="1" x="91"/>
        <item x="34"/>
        <item m="1" x="57"/>
        <item m="1" x="75"/>
        <item m="1" x="76"/>
        <item m="1" x="73"/>
        <item m="1" x="56"/>
        <item x="5"/>
        <item x="31"/>
        <item x="10"/>
        <item m="1" x="80"/>
        <item m="1" x="74"/>
        <item x="22"/>
        <item x="14"/>
        <item x="35"/>
        <item m="1" x="69"/>
        <item x="0"/>
        <item x="29"/>
        <item x="12"/>
        <item x="7"/>
        <item x="43"/>
        <item m="1" x="67"/>
        <item m="1" x="83"/>
        <item m="1" x="66"/>
        <item x="30"/>
        <item x="32"/>
        <item m="1" x="61"/>
        <item x="11"/>
        <item x="15"/>
        <item x="39"/>
        <item m="1" x="55"/>
        <item x="25"/>
        <item x="17"/>
        <item x="48"/>
        <item x="4"/>
        <item m="1" x="77"/>
        <item m="1" x="71"/>
        <item m="1" x="60"/>
        <item x="38"/>
        <item x="49"/>
        <item m="1" x="90"/>
        <item x="27"/>
        <item m="1" x="92"/>
        <item x="20"/>
        <item m="1" x="52"/>
        <item x="6"/>
        <item x="2"/>
        <item x="21"/>
        <item x="26"/>
        <item m="1" x="59"/>
        <item x="13"/>
        <item x="36"/>
        <item x="8"/>
        <item x="18"/>
        <item m="1" x="72"/>
        <item x="3"/>
        <item m="1" x="97"/>
        <item x="23"/>
        <item x="28"/>
        <item x="47"/>
        <item x="45"/>
        <item x="16"/>
        <item m="1" x="53"/>
        <item x="41"/>
        <item m="1" x="70"/>
        <item m="1" x="62"/>
        <item m="1" x="64"/>
        <item m="1" x="84"/>
        <item m="1" x="63"/>
        <item x="40"/>
        <item x="33"/>
        <item x="24"/>
        <item x="44"/>
        <item m="1" x="58"/>
        <item x="37"/>
        <item m="1" x="81"/>
        <item m="1" x="68"/>
        <item m="1" x="85"/>
        <item m="1" x="86"/>
        <item x="19"/>
        <item x="9"/>
        <item x="1"/>
        <item m="1" x="87"/>
        <item m="1" x="78"/>
        <item x="46"/>
        <item m="1" x="82"/>
        <item m="1" x="88"/>
        <item m="1" x="94"/>
        <item m="1" x="95"/>
        <item m="1" x="51"/>
        <item m="1" x="89"/>
        <item m="1" x="79"/>
        <item m="1" x="98"/>
        <item m="1" x="96"/>
        <item m="1" x="6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pivotField showAll="0"/>
    <pivotField showAll="0"/>
    <pivotField showAll="0"/>
    <pivotField showAll="0"/>
    <pivotField showAll="0"/>
    <pivotField showAll="0"/>
    <pivotField showAll="0"/>
    <pivotField numFmtId="1" showAll="0"/>
    <pivotField showAll="0"/>
    <pivotField showAll="0"/>
    <pivotField showAll="0"/>
    <pivotField showAll="0">
      <items count="2">
        <item x="0"/>
        <item t="default"/>
      </items>
    </pivotField>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F2C2C9E-9BBE-4F27-B835-53534F8F38B5}" name="PivotTable2" cacheId="3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J4:K64" firstHeaderRow="1" firstDataRow="1" firstDataCol="1"/>
  <pivotFields count="9">
    <pivotField compact="0" outline="0" showAll="0" defaultSubtotal="0"/>
    <pivotField axis="axisRow" dataField="1" compact="0" outline="0" showAll="0" sortType="ascending" defaultSubtotal="0">
      <items count="59">
        <item x="47"/>
        <item x="54"/>
        <item x="48"/>
        <item x="24"/>
        <item x="4"/>
        <item x="9"/>
        <item x="25"/>
        <item x="5"/>
        <item x="44"/>
        <item x="12"/>
        <item x="26"/>
        <item x="6"/>
        <item x="0"/>
        <item x="39"/>
        <item x="35"/>
        <item x="29"/>
        <item x="50"/>
        <item x="51"/>
        <item x="2"/>
        <item x="1"/>
        <item x="7"/>
        <item x="34"/>
        <item x="11"/>
        <item x="30"/>
        <item x="19"/>
        <item x="8"/>
        <item x="52"/>
        <item x="3"/>
        <item x="23"/>
        <item x="14"/>
        <item x="53"/>
        <item x="41"/>
        <item x="49"/>
        <item x="13"/>
        <item x="42"/>
        <item x="56"/>
        <item x="46"/>
        <item x="57"/>
        <item x="31"/>
        <item x="28"/>
        <item x="32"/>
        <item x="38"/>
        <item x="36"/>
        <item x="37"/>
        <item x="16"/>
        <item x="33"/>
        <item x="27"/>
        <item x="58"/>
        <item x="40"/>
        <item x="15"/>
        <item x="45"/>
        <item x="21"/>
        <item x="20"/>
        <item x="22"/>
        <item x="17"/>
        <item x="18"/>
        <item x="10"/>
        <item x="43"/>
        <item x="55"/>
      </items>
    </pivotField>
    <pivotField compact="0" numFmtId="14" outline="0" showAll="0" defaultSubtotal="0"/>
    <pivotField compact="0" outline="0" showAll="0" defaultSubtotal="0"/>
    <pivotField compact="0" outline="0" showAll="0" defaultSubtotal="0"/>
    <pivotField compact="0" numFmtId="1" outline="0" showAll="0" defaultSubtotal="0"/>
    <pivotField compact="0" outline="0" showAll="0" defaultSubtotal="0"/>
    <pivotField compact="0" outline="0" showAll="0" defaultSubtotal="0"/>
    <pivotField compact="0" outline="0" showAll="0" defaultSubtotal="0"/>
  </pivotFields>
  <rowFields count="1">
    <field x="1"/>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t="grand">
      <x/>
    </i>
  </rowItems>
  <colItems count="1">
    <i/>
  </colItems>
  <dataFields count="1">
    <dataField name="Count of TÊN TÒA NHÀ"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A336C26-26AA-4120-AFDF-42F9D0F1C3C3}" name="PivotTable1" cacheId="4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4:C131" firstHeaderRow="1" firstDataRow="1" firstDataCol="2"/>
  <pivotFields count="31">
    <pivotField compact="0" outline="0" showAll="0" defaultSubtotal="0"/>
    <pivotField compact="0" outline="0" showAll="0" defaultSubtotal="0"/>
    <pivotField axis="axisRow" compact="0" outline="0" showAll="0" sortType="ascending" defaultSubtotal="0">
      <items count="99">
        <item m="1" x="50"/>
        <item m="1" x="93"/>
        <item m="1" x="54"/>
        <item x="42"/>
        <item m="1" x="91"/>
        <item x="34"/>
        <item m="1" x="57"/>
        <item m="1" x="75"/>
        <item m="1" x="76"/>
        <item m="1" x="73"/>
        <item m="1" x="56"/>
        <item x="5"/>
        <item x="31"/>
        <item x="10"/>
        <item m="1" x="80"/>
        <item m="1" x="74"/>
        <item x="22"/>
        <item x="14"/>
        <item x="35"/>
        <item m="1" x="69"/>
        <item x="0"/>
        <item x="29"/>
        <item x="12"/>
        <item x="7"/>
        <item x="43"/>
        <item m="1" x="67"/>
        <item m="1" x="83"/>
        <item m="1" x="66"/>
        <item x="30"/>
        <item x="32"/>
        <item m="1" x="61"/>
        <item x="11"/>
        <item x="15"/>
        <item x="39"/>
        <item m="1" x="55"/>
        <item x="25"/>
        <item x="17"/>
        <item x="48"/>
        <item x="4"/>
        <item m="1" x="77"/>
        <item m="1" x="71"/>
        <item m="1" x="60"/>
        <item x="38"/>
        <item x="49"/>
        <item m="1" x="90"/>
        <item x="27"/>
        <item m="1" x="92"/>
        <item x="20"/>
        <item m="1" x="52"/>
        <item x="6"/>
        <item x="2"/>
        <item x="21"/>
        <item x="26"/>
        <item m="1" x="59"/>
        <item x="13"/>
        <item x="36"/>
        <item x="8"/>
        <item x="18"/>
        <item m="1" x="72"/>
        <item x="3"/>
        <item m="1" x="97"/>
        <item x="23"/>
        <item x="28"/>
        <item x="47"/>
        <item x="45"/>
        <item x="16"/>
        <item m="1" x="53"/>
        <item x="41"/>
        <item m="1" x="70"/>
        <item m="1" x="62"/>
        <item m="1" x="64"/>
        <item m="1" x="84"/>
        <item m="1" x="63"/>
        <item x="40"/>
        <item x="33"/>
        <item x="24"/>
        <item x="44"/>
        <item m="1" x="58"/>
        <item x="37"/>
        <item m="1" x="81"/>
        <item m="1" x="68"/>
        <item m="1" x="85"/>
        <item m="1" x="86"/>
        <item x="19"/>
        <item x="9"/>
        <item x="1"/>
        <item m="1" x="87"/>
        <item m="1" x="78"/>
        <item x="46"/>
        <item m="1" x="82"/>
        <item m="1" x="88"/>
        <item m="1" x="94"/>
        <item m="1" x="95"/>
        <item m="1" x="51"/>
        <item m="1" x="89"/>
        <item m="1" x="79"/>
        <item m="1" x="98"/>
        <item m="1" x="96"/>
        <item m="1" x="65"/>
      </items>
    </pivotField>
    <pivotField compact="0" outline="0" showAll="0" defaultSubtotal="0"/>
    <pivotField axis="axisRow" compact="0" outline="0" showAll="0" defaultSubtotal="0">
      <items count="97">
        <item m="1" x="96"/>
        <item x="84"/>
        <item x="88"/>
        <item x="3"/>
        <item m="1" x="94"/>
        <item m="1" x="95"/>
        <item x="89"/>
        <item x="90"/>
        <item x="91"/>
        <item x="0"/>
        <item x="93"/>
        <item x="1"/>
        <item x="2"/>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5"/>
        <item x="86"/>
        <item x="87"/>
        <item x="92"/>
      </items>
    </pivotField>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multipleItemSelectionAllowed="1"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3"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88">
        <item m="1" x="6"/>
        <item m="1" x="69"/>
        <item m="1" x="33"/>
        <item m="1" x="8"/>
        <item m="1" x="84"/>
        <item m="1" x="24"/>
        <item x="0"/>
        <item m="1" x="83"/>
        <item m="1" x="30"/>
        <item m="1" x="49"/>
        <item m="1" x="27"/>
        <item m="1" x="11"/>
        <item m="1" x="76"/>
        <item m="1" x="61"/>
        <item m="1" x="48"/>
        <item m="1" x="54"/>
        <item m="1" x="43"/>
        <item x="1"/>
        <item m="1" x="22"/>
        <item x="4"/>
        <item m="1" x="32"/>
        <item m="1" x="79"/>
        <item m="1" x="42"/>
        <item m="1" x="52"/>
        <item m="1" x="82"/>
        <item m="1" x="72"/>
        <item m="1" x="28"/>
        <item m="1" x="74"/>
        <item m="1" x="21"/>
        <item m="1" x="29"/>
        <item m="1" x="44"/>
        <item m="1" x="12"/>
        <item m="1" x="10"/>
        <item m="1" x="67"/>
        <item x="5"/>
        <item x="3"/>
        <item m="1" x="9"/>
        <item x="2"/>
        <item m="1" x="57"/>
        <item m="1" x="26"/>
        <item m="1" x="58"/>
        <item m="1" x="60"/>
        <item m="1" x="39"/>
        <item m="1" x="45"/>
        <item m="1" x="40"/>
        <item m="1" x="75"/>
        <item m="1" x="59"/>
        <item m="1" x="41"/>
        <item m="1" x="25"/>
        <item m="1" x="7"/>
        <item m="1" x="46"/>
        <item m="1" x="65"/>
        <item m="1" x="38"/>
        <item m="1" x="47"/>
        <item m="1" x="86"/>
        <item m="1" x="50"/>
        <item m="1" x="71"/>
        <item m="1" x="87"/>
        <item m="1" x="56"/>
        <item m="1" x="85"/>
        <item m="1" x="73"/>
        <item m="1" x="81"/>
        <item m="1" x="13"/>
        <item m="1" x="16"/>
        <item m="1" x="14"/>
        <item m="1" x="34"/>
        <item m="1" x="77"/>
        <item m="1" x="70"/>
        <item m="1" x="18"/>
        <item m="1" x="35"/>
        <item m="1" x="17"/>
        <item m="1" x="31"/>
        <item m="1" x="15"/>
        <item m="1" x="55"/>
        <item m="1" x="80"/>
        <item m="1" x="36"/>
        <item m="1" x="78"/>
        <item m="1" x="53"/>
        <item m="1" x="68"/>
        <item m="1" x="51"/>
        <item m="1" x="23"/>
        <item m="1" x="37"/>
        <item m="1" x="20"/>
        <item m="1" x="62"/>
        <item m="1" x="63"/>
        <item m="1" x="19"/>
        <item m="1" x="66"/>
        <item m="1" x="64"/>
      </items>
    </pivotField>
    <pivotField compact="0" outline="0" showAll="0" defaultSubtotal="0">
      <items count="31">
        <item x="23"/>
        <item x="9"/>
        <item x="1"/>
        <item x="21"/>
        <item x="26"/>
        <item x="18"/>
        <item x="24"/>
        <item x="2"/>
        <item x="10"/>
        <item x="3"/>
        <item x="11"/>
        <item m="1" x="28"/>
        <item x="12"/>
        <item x="4"/>
        <item x="5"/>
        <item x="19"/>
        <item x="13"/>
        <item x="27"/>
        <item x="14"/>
        <item x="6"/>
        <item x="20"/>
        <item m="1" x="30"/>
        <item x="7"/>
        <item x="22"/>
        <item m="1" x="29"/>
        <item x="15"/>
        <item x="25"/>
        <item x="16"/>
        <item x="8"/>
        <item x="17"/>
        <item x="0"/>
      </items>
    </pivotField>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s>
  <rowFields count="2">
    <field x="2"/>
    <field x="4"/>
  </rowFields>
  <rowItems count="127">
    <i>
      <x v="3"/>
      <x v="9"/>
    </i>
    <i>
      <x v="5"/>
      <x v="17"/>
    </i>
    <i r="1">
      <x v="91"/>
    </i>
    <i r="1">
      <x v="92"/>
    </i>
    <i>
      <x v="11"/>
      <x v="3"/>
    </i>
    <i r="1">
      <x v="50"/>
    </i>
    <i r="1">
      <x v="54"/>
    </i>
    <i r="1">
      <x v="87"/>
    </i>
    <i>
      <x v="12"/>
      <x v="9"/>
    </i>
    <i r="1">
      <x v="43"/>
    </i>
    <i>
      <x v="13"/>
      <x v="23"/>
    </i>
    <i r="1">
      <x v="38"/>
    </i>
    <i r="1">
      <x v="47"/>
    </i>
    <i r="1">
      <x v="60"/>
    </i>
    <i r="1">
      <x v="71"/>
    </i>
    <i r="1">
      <x v="83"/>
    </i>
    <i>
      <x v="16"/>
      <x v="9"/>
    </i>
    <i r="1">
      <x v="32"/>
    </i>
    <i r="1">
      <x v="34"/>
    </i>
    <i r="1">
      <x v="35"/>
    </i>
    <i r="1">
      <x v="37"/>
    </i>
    <i r="1">
      <x v="42"/>
    </i>
    <i r="1">
      <x v="43"/>
    </i>
    <i r="1">
      <x v="65"/>
    </i>
    <i>
      <x v="17"/>
      <x v="9"/>
    </i>
    <i r="1">
      <x v="28"/>
    </i>
    <i r="1">
      <x v="29"/>
    </i>
    <i r="1">
      <x v="59"/>
    </i>
    <i>
      <x v="18"/>
      <x v="48"/>
    </i>
    <i>
      <x v="20"/>
      <x v="3"/>
    </i>
    <i r="1">
      <x v="9"/>
    </i>
    <i r="1">
      <x v="11"/>
    </i>
    <i r="1">
      <x v="43"/>
    </i>
    <i r="1">
      <x v="73"/>
    </i>
    <i>
      <x v="21"/>
      <x v="43"/>
    </i>
    <i>
      <x v="22"/>
      <x v="2"/>
    </i>
    <i r="1">
      <x v="26"/>
    </i>
    <i>
      <x v="23"/>
      <x v="18"/>
    </i>
    <i r="1">
      <x v="72"/>
    </i>
    <i>
      <x v="24"/>
      <x v="67"/>
    </i>
    <i>
      <x v="28"/>
      <x v="8"/>
    </i>
    <i r="1">
      <x v="43"/>
    </i>
    <i r="1">
      <x v="68"/>
    </i>
    <i r="1">
      <x v="78"/>
    </i>
    <i>
      <x v="29"/>
      <x v="3"/>
    </i>
    <i r="1">
      <x v="45"/>
    </i>
    <i r="1">
      <x v="46"/>
    </i>
    <i>
      <x v="31"/>
      <x v="24"/>
    </i>
    <i r="1">
      <x v="25"/>
    </i>
    <i r="1">
      <x v="93"/>
    </i>
    <i>
      <x v="32"/>
      <x v="27"/>
    </i>
    <i>
      <x v="33"/>
      <x v="53"/>
    </i>
    <i>
      <x v="35"/>
      <x v="3"/>
    </i>
    <i r="1">
      <x v="9"/>
    </i>
    <i>
      <x v="36"/>
      <x v="29"/>
    </i>
    <i>
      <x v="37"/>
      <x v="6"/>
    </i>
    <i>
      <x v="38"/>
      <x v="7"/>
    </i>
    <i r="1">
      <x v="15"/>
    </i>
    <i r="1">
      <x v="43"/>
    </i>
    <i r="1">
      <x v="55"/>
    </i>
    <i>
      <x v="42"/>
      <x v="52"/>
    </i>
    <i>
      <x v="43"/>
      <x v="10"/>
    </i>
    <i>
      <x v="45"/>
      <x v="40"/>
    </i>
    <i>
      <x v="47"/>
      <x v="30"/>
    </i>
    <i>
      <x v="49"/>
      <x v="17"/>
    </i>
    <i>
      <x v="50"/>
      <x v="3"/>
    </i>
    <i r="1">
      <x v="13"/>
    </i>
    <i r="1">
      <x v="50"/>
    </i>
    <i>
      <x v="51"/>
      <x v="31"/>
    </i>
    <i>
      <x v="52"/>
      <x v="39"/>
    </i>
    <i>
      <x v="54"/>
      <x v="9"/>
    </i>
    <i>
      <x v="55"/>
      <x v="49"/>
    </i>
    <i>
      <x v="56"/>
      <x v="19"/>
    </i>
    <i r="1">
      <x v="20"/>
    </i>
    <i r="1">
      <x v="22"/>
    </i>
    <i r="1">
      <x v="29"/>
    </i>
    <i>
      <x v="57"/>
      <x v="29"/>
    </i>
    <i r="1">
      <x v="44"/>
    </i>
    <i>
      <x v="59"/>
      <x v="14"/>
    </i>
    <i r="1">
      <x v="16"/>
    </i>
    <i>
      <x v="61"/>
      <x v="3"/>
    </i>
    <i r="1">
      <x v="9"/>
    </i>
    <i r="1">
      <x v="23"/>
    </i>
    <i r="1">
      <x v="33"/>
    </i>
    <i r="1">
      <x v="57"/>
    </i>
    <i r="1">
      <x v="58"/>
    </i>
    <i r="1">
      <x v="69"/>
    </i>
    <i r="1">
      <x v="74"/>
    </i>
    <i>
      <x v="62"/>
      <x v="41"/>
    </i>
    <i r="1">
      <x v="80"/>
    </i>
    <i r="1">
      <x v="95"/>
    </i>
    <i>
      <x v="63"/>
      <x v="88"/>
    </i>
    <i>
      <x v="64"/>
      <x v="82"/>
    </i>
    <i>
      <x v="65"/>
      <x v="29"/>
    </i>
    <i>
      <x v="67"/>
      <x v="3"/>
    </i>
    <i r="1">
      <x v="62"/>
    </i>
    <i r="1">
      <x v="81"/>
    </i>
    <i r="1">
      <x v="96"/>
    </i>
    <i>
      <x v="73"/>
      <x v="40"/>
    </i>
    <i r="1">
      <x v="56"/>
    </i>
    <i r="1">
      <x v="66"/>
    </i>
    <i r="1">
      <x v="70"/>
    </i>
    <i r="1">
      <x v="89"/>
    </i>
    <i>
      <x v="74"/>
      <x v="9"/>
    </i>
    <i r="1">
      <x v="40"/>
    </i>
    <i r="1">
      <x v="76"/>
    </i>
    <i r="1">
      <x v="77"/>
    </i>
    <i r="1">
      <x v="90"/>
    </i>
    <i>
      <x v="75"/>
      <x v="36"/>
    </i>
    <i>
      <x v="76"/>
      <x v="1"/>
    </i>
    <i r="1">
      <x v="3"/>
    </i>
    <i r="1">
      <x v="75"/>
    </i>
    <i r="1">
      <x v="84"/>
    </i>
    <i>
      <x v="78"/>
      <x v="3"/>
    </i>
    <i r="1">
      <x v="51"/>
    </i>
    <i r="1">
      <x v="61"/>
    </i>
    <i r="1">
      <x v="63"/>
    </i>
    <i r="1">
      <x v="85"/>
    </i>
    <i r="1">
      <x v="94"/>
    </i>
    <i>
      <x v="83"/>
      <x v="29"/>
    </i>
    <i>
      <x v="84"/>
      <x v="9"/>
    </i>
    <i r="1">
      <x v="21"/>
    </i>
    <i r="1">
      <x v="64"/>
    </i>
    <i r="1">
      <x v="79"/>
    </i>
    <i>
      <x v="85"/>
      <x v="12"/>
    </i>
    <i>
      <x v="88"/>
      <x v="86"/>
    </i>
    <i t="grand">
      <x/>
    </i>
  </rowItems>
  <colItems count="1">
    <i/>
  </colItems>
  <dataFields count="1">
    <dataField name="Số lượng " fld="5" subtotal="count" baseField="0" baseItem="0"/>
  </dataFields>
  <formats count="8">
    <format dxfId="24">
      <pivotArea field="24" type="button" dataOnly="0" labelOnly="1" outline="0"/>
    </format>
    <format dxfId="23">
      <pivotArea field="23" type="button" dataOnly="0" labelOnly="1" outline="0"/>
    </format>
    <format dxfId="22">
      <pivotArea field="2" type="button" dataOnly="0" labelOnly="1" outline="0" axis="axisRow" fieldPosition="0"/>
    </format>
    <format dxfId="21">
      <pivotArea field="4" type="button" dataOnly="0" labelOnly="1" outline="0" axis="axisRow" fieldPosition="1"/>
    </format>
    <format dxfId="20">
      <pivotArea outline="0" collapsedLevelsAreSubtotals="1" fieldPosition="0"/>
    </format>
    <format dxfId="19">
      <pivotArea dataOnly="0" labelOnly="1" outline="0" axis="axisValues" fieldPosition="0"/>
    </format>
    <format dxfId="18">
      <pivotArea outline="0" collapsedLevelsAreSubtotals="1" fieldPosition="0"/>
    </format>
    <format dxfId="1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8D6358-3491-47B5-80E2-349CF5D174CA}" name="Table1" displayName="Table1" ref="A2:AF114" totalsRowShown="0" headerRowDxfId="68" dataDxfId="66" headerRowBorderDxfId="67" tableBorderDxfId="65" totalsRowBorderDxfId="64">
  <autoFilter ref="A2:AF114" xr:uid="{00000000-0001-0000-0000-000000000000}"/>
  <tableColumns count="32">
    <tableColumn id="1" xr3:uid="{612A4B87-2121-4406-97DF-3164017441FF}" name="STT" dataDxfId="63" dataCellStyle="Normal 6"/>
    <tableColumn id="2" xr3:uid="{FF63B773-B533-437C-96FC-82C7D2A5F971}" name="Khu vực" dataDxfId="62" dataCellStyle="Normal 6"/>
    <tableColumn id="3" xr3:uid="{3B5B827B-2179-46E7-9FB2-4CE9A5D15E5D}" name="Tòa nhà" dataDxfId="61" dataCellStyle="Normal 6"/>
    <tableColumn id="4" xr3:uid="{D9E090A3-34A6-4F62-AA52-5471E381A9E7}" name="Căn hộ" dataDxfId="60" dataCellStyle="Normal 6"/>
    <tableColumn id="5" xr3:uid="{60B4F9F0-0F2A-4334-8C9C-35A01B1168D1}" name="Tiêu đề" dataDxfId="59" dataCellStyle="Normal 6"/>
    <tableColumn id="6" xr3:uid="{6614AF09-8A6D-4629-8C4A-0A1247DF44B3}" name="Nội dung" dataDxfId="58" dataCellStyle="Normal 6"/>
    <tableColumn id="7" xr3:uid="{CB86AA72-EF9B-44D9-9039-6C1655DECBE6}" name="Đính kèm" dataDxfId="57" dataCellStyle="Normal 6"/>
    <tableColumn id="8" xr3:uid="{ADFFB1BE-6F31-42D0-936E-D7E7CE678EBC}" name="Ngày tạo" dataDxfId="56" dataCellStyle="Normal 6"/>
    <tableColumn id="9" xr3:uid="{4E2072D0-23D4-4847-AF87-4A3ADD96ACA7}" name="Hạn hoàn thành" dataDxfId="55" dataCellStyle="Normal 6"/>
    <tableColumn id="10" xr3:uid="{3C8FC350-6389-4ED9-87F7-B6257E7F000B}" name="Người thực hiện" dataDxfId="54" dataCellStyle="Normal 6"/>
    <tableColumn id="11" xr3:uid="{F75D7984-85D6-47C0-9004-E1EFC9BF34BC}" name="Trạng thái" dataDxfId="53" dataCellStyle="Normal 6"/>
    <tableColumn id="12" xr3:uid="{A72AAC40-B198-4E9B-AEC2-B704BABC40A7}" name="Loại công việc" dataDxfId="52" dataCellStyle="Normal 6"/>
    <tableColumn id="13" xr3:uid="{85B1BB5C-FD98-4F12-9CFE-5AEFFD5C06AB}" name="Mức độ ưu tiên" dataDxfId="51" dataCellStyle="Normal 6"/>
    <tableColumn id="14" xr3:uid="{3187004C-6403-4F72-A787-824A928E9FAD}" name="Thời gian hoàn thành" dataDxfId="50" dataCellStyle="Normal 6"/>
    <tableColumn id="15" xr3:uid="{958D8796-562C-49AF-8C67-D82BC27572D5}" name="Kết quả xử lý" dataDxfId="49" dataCellStyle="Normal 6"/>
    <tableColumn id="16" xr3:uid="{3B100396-B228-4B7C-B079-6874675F8935}" name="Phân loại hoàn thành" dataDxfId="48" dataCellStyle="Normal 6"/>
    <tableColumn id="17" xr3:uid="{7376A905-8F36-46A9-9016-FEEC9CF694DE}" name="Ảnh kết quả xử lý" dataDxfId="47" dataCellStyle="Normal 6"/>
    <tableColumn id="18" xr3:uid="{E698602A-C0E5-447F-B97A-FD3043DE9BC5}" name="Quá hạn?" dataDxfId="46" dataCellStyle="Normal 6"/>
    <tableColumn id="19" xr3:uid="{ED40BACC-CE74-44E8-8C77-FC5DEFAD2F30}" name="Số giờ quá hạn" dataDxfId="45" dataCellStyle="Normal 6"/>
    <tableColumn id="20" xr3:uid="{BDFABB2B-38BD-4691-9287-3EAB673870C8}" name="Khách hàng đánh giá" dataDxfId="44" dataCellStyle="Normal 6"/>
    <tableColumn id="21" xr3:uid="{A3E9D99F-5711-494C-BE4A-32DD82873CF1}" name="Khách hàng nhận xét" dataDxfId="43" dataCellStyle="Normal 6"/>
    <tableColumn id="22" xr3:uid="{585CB5A8-609A-49D6-B7BB-1DCC790F0BA7}" name="Người tạo" dataDxfId="42" dataCellStyle="Normal 6"/>
    <tableColumn id="38" xr3:uid="{0D7282A0-FE97-486C-A255-5E5D3E1D82BD}" name="Vật tư" dataDxfId="41" dataCellStyle="Normal 21"/>
    <tableColumn id="23" xr3:uid="{0F4ADFC9-C82E-495B-B40D-BD56784EAB32}" name="Người thực hiện 2" dataDxfId="40">
      <calculatedColumnFormula>SUBSTITUTE(SUBSTITUTE(SUBSTITUTE(Table1[[#This Row],[Người thực hiện]], "Nguyễn Ngọc Anh, ", ""), ", Nguyễn Ngọc Anh", ""), ", TN CSTN_K Giao Việc", "")</calculatedColumnFormula>
    </tableColumn>
    <tableColumn id="30" xr3:uid="{605AC430-B549-4DAC-80F5-5ABCEEE55554}" name="Ngày" dataDxfId="16">
      <calculatedColumnFormula>DAY(Table1[[#This Row],[Ngày tạo]])</calculatedColumnFormula>
    </tableColumn>
    <tableColumn id="35" xr3:uid="{1856CAA9-9F5F-454E-87F8-475157450090}" name="Thứ" dataDxfId="15">
      <calculatedColumnFormula>CHOOSE(WEEKDAY(Table1[[#This Row],[Ngày tạo]]),"CNhat","Thứ 2","Thứ 3","Thứ 4","Thứ 5","Thứ 6","Thứ 7")</calculatedColumnFormula>
    </tableColumn>
    <tableColumn id="24" xr3:uid="{2B0DC04F-14A8-4329-A673-B1B0700DD7CC}" name="Tuần" dataDxfId="14">
      <calculatedColumnFormula>INT((DAY(Table1[[#This Row],[Ngày tạo]]))/7)+1</calculatedColumnFormula>
    </tableColumn>
    <tableColumn id="25" xr3:uid="{46149E8F-2C7E-44DD-BDF9-7A5E63868D82}" name="Tháng " dataDxfId="13">
      <calculatedColumnFormula>MONTH(Table1[[#This Row],[Ngày tạo]])</calculatedColumnFormula>
    </tableColumn>
    <tableColumn id="26" xr3:uid="{FD724CE5-30AA-4F2E-B314-4C45A4708E72}" name="Năm " dataDxfId="12">
      <calculatedColumnFormula>YEAR(Table1[[#This Row],[Ngày tạo]])</calculatedColumnFormula>
    </tableColumn>
    <tableColumn id="27" xr3:uid="{104F88A3-3F1C-4CCF-9DAF-5205DAD29BC4}" name="Khu vực2" dataDxfId="26">
      <calculatedColumnFormula>IFERROR(VLOOKUP(Table1[[#This Row],[Tòa nhà]],'03. Chia KV'!$C$2:$K$92,9,0),0)</calculatedColumnFormula>
    </tableColumn>
    <tableColumn id="28" xr3:uid="{3AD44688-B797-47D3-A1B0-659C1633BD01}" name="Ngày kiểm định" dataDxfId="11">
      <calculatedColumnFormula>_xlfn.MAXIFS(Table3[Ngày KĐ], Table3[TÊN TÒA NHÀ],Table1[[#This Row],[Tòa nhà]], Table3[Ngày KĐ], "&lt;="&amp;Table1[[#This Row],[Ngày tạo]])</calculatedColumnFormula>
    </tableColumn>
    <tableColumn id="29" xr3:uid="{97746587-E25E-4B0E-85E8-9374DC659D14}" name="Số giờ xảy ra sự cố sau khi bảo trì" dataDxfId="10">
      <calculatedColumnFormula>Table1[[#This Row],[Ngày tạo]]-Table1[[#This Row],[Ngày kiểm định]]</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5C26F2-A3F2-462D-8D0D-236AB53E596A}" name="Table3" displayName="Table3" ref="A2:I63" totalsRowShown="0" headerRowDxfId="39" dataDxfId="38" headerRowBorderDxfId="36" tableBorderDxfId="37" totalsRowBorderDxfId="35">
  <autoFilter ref="A2:I63" xr:uid="{215C26F2-A3F2-462D-8D0D-236AB53E596A}"/>
  <tableColumns count="9">
    <tableColumn id="1" xr3:uid="{1CD20678-6FF4-4452-9F36-013C1C7CDEA6}" name="STT" dataDxfId="34">
      <calculatedColumnFormula>A2+1</calculatedColumnFormula>
    </tableColumn>
    <tableColumn id="2" xr3:uid="{699F8E93-7C72-4AD2-8957-8E1AC3A15C7C}" name="TÊN TÒA NHÀ" dataDxfId="33"/>
    <tableColumn id="4" xr3:uid="{CB890FCB-C7A0-49D6-8FE3-418415F6FF31}" name="Ngày KĐ" dataDxfId="32"/>
    <tableColumn id="5" xr3:uid="{04A8CB78-E09D-4301-8542-32B78DFEEAD6}" name="Ngày" dataDxfId="31">
      <calculatedColumnFormula>DAY(Table3[[#This Row],[Ngày KĐ]])</calculatedColumnFormula>
    </tableColumn>
    <tableColumn id="6" xr3:uid="{C68EFF62-262A-44D2-9783-35C62BEE7B26}" name="Thứ" dataDxfId="30">
      <calculatedColumnFormula>CHOOSE(WEEKDAY(Table3[[#This Row],[Ngày KĐ]]),"CNhat","Thứ 2","Thứ 3","Thứ 4","Thứ 5","Thứ 6","Thứ 7")</calculatedColumnFormula>
    </tableColumn>
    <tableColumn id="7" xr3:uid="{DBE31A5B-F398-4B51-86F7-7D2591DB34BB}" name="Tuần" dataDxfId="29">
      <calculatedColumnFormula>INT((DAY(Table3[[#This Row],[Ngày KĐ]]))/7)+1</calculatedColumnFormula>
    </tableColumn>
    <tableColumn id="8" xr3:uid="{C57F1225-1783-4D25-B5FC-9A2F6DC4EB78}" name="Tháng " dataDxfId="28">
      <calculatedColumnFormula>MONTH(Table3[[#This Row],[Ngày KĐ]])</calculatedColumnFormula>
    </tableColumn>
    <tableColumn id="9" xr3:uid="{13E85265-3E3C-4296-8F0B-DC4C305E0999}" name="Năm " dataDxfId="27">
      <calculatedColumnFormula>YEAR(Table3[[#This Row],[Ngày KĐ]])</calculatedColumnFormula>
    </tableColumn>
    <tableColumn id="10" xr3:uid="{15962717-292F-4E28-9487-F99084C16B11}" name="Khu vực" dataDxfId="25">
      <calculatedColumnFormula>IFERROR(VLOOKUP(Table3[[#This Row],[TÊN TÒA NHÀ]],'03. Chia KV'!$C$2:$K$92,9,0),0)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0C335-5CFE-4B97-94EA-115242477D51}">
  <dimension ref="A4:O142"/>
  <sheetViews>
    <sheetView showGridLines="0" zoomScale="72" zoomScaleNormal="72" workbookViewId="0">
      <selection activeCell="M4" sqref="M4"/>
    </sheetView>
  </sheetViews>
  <sheetFormatPr defaultRowHeight="15.6" x14ac:dyDescent="0.3"/>
  <cols>
    <col min="1" max="1" width="13.19921875" bestFit="1" customWidth="1"/>
    <col min="2" max="2" width="35.8984375" customWidth="1"/>
    <col min="3" max="4" width="9" bestFit="1" customWidth="1"/>
    <col min="5" max="5" width="9" style="34" bestFit="1" customWidth="1"/>
    <col min="7" max="7" width="9" bestFit="1" customWidth="1"/>
    <col min="10" max="10" width="14.69921875" bestFit="1" customWidth="1"/>
    <col min="11" max="12" width="20.59765625" bestFit="1" customWidth="1"/>
    <col min="13" max="13" width="12.8984375" bestFit="1" customWidth="1"/>
  </cols>
  <sheetData>
    <row r="4" spans="1:15" s="33" customFormat="1" x14ac:dyDescent="0.3">
      <c r="A4" s="41" t="s">
        <v>3</v>
      </c>
      <c r="B4" s="41" t="s">
        <v>5</v>
      </c>
      <c r="C4" s="34" t="s">
        <v>487</v>
      </c>
      <c r="D4"/>
      <c r="E4"/>
      <c r="J4" s="38" t="s">
        <v>446</v>
      </c>
      <c r="K4" t="s">
        <v>1159</v>
      </c>
      <c r="L4"/>
      <c r="M4" s="109"/>
      <c r="N4" s="110"/>
      <c r="O4" s="111"/>
    </row>
    <row r="5" spans="1:15" x14ac:dyDescent="0.3">
      <c r="A5" t="s">
        <v>69</v>
      </c>
      <c r="B5" t="s">
        <v>604</v>
      </c>
      <c r="C5" s="108">
        <v>1</v>
      </c>
      <c r="E5"/>
      <c r="J5" t="s">
        <v>69</v>
      </c>
      <c r="K5" s="107">
        <v>1</v>
      </c>
      <c r="M5" s="112"/>
      <c r="N5" s="113"/>
      <c r="O5" s="114"/>
    </row>
    <row r="6" spans="1:15" x14ac:dyDescent="0.3">
      <c r="A6" t="s">
        <v>92</v>
      </c>
      <c r="B6" t="s">
        <v>614</v>
      </c>
      <c r="C6" s="108">
        <v>1</v>
      </c>
      <c r="E6"/>
      <c r="J6" t="s">
        <v>147</v>
      </c>
      <c r="K6" s="107">
        <v>1</v>
      </c>
      <c r="M6" s="112"/>
      <c r="N6" s="113"/>
      <c r="O6" s="114"/>
    </row>
    <row r="7" spans="1:15" x14ac:dyDescent="0.3">
      <c r="B7" t="s">
        <v>1109</v>
      </c>
      <c r="C7" s="108">
        <v>1</v>
      </c>
      <c r="E7"/>
      <c r="J7" t="s">
        <v>92</v>
      </c>
      <c r="K7" s="107">
        <v>1</v>
      </c>
      <c r="M7" s="112"/>
      <c r="N7" s="113"/>
      <c r="O7" s="114"/>
    </row>
    <row r="8" spans="1:15" x14ac:dyDescent="0.3">
      <c r="B8" t="s">
        <v>1114</v>
      </c>
      <c r="C8" s="108">
        <v>1</v>
      </c>
      <c r="E8"/>
      <c r="J8" t="s">
        <v>131</v>
      </c>
      <c r="K8" s="107">
        <v>1</v>
      </c>
      <c r="M8" s="112"/>
      <c r="N8" s="113"/>
      <c r="O8" s="114"/>
    </row>
    <row r="9" spans="1:15" x14ac:dyDescent="0.3">
      <c r="A9" t="s">
        <v>131</v>
      </c>
      <c r="B9" t="s">
        <v>522</v>
      </c>
      <c r="C9" s="108">
        <v>3</v>
      </c>
      <c r="E9"/>
      <c r="J9" t="s">
        <v>113</v>
      </c>
      <c r="K9" s="107">
        <v>1</v>
      </c>
      <c r="M9" s="112"/>
      <c r="N9" s="113"/>
      <c r="O9" s="114"/>
    </row>
    <row r="10" spans="1:15" x14ac:dyDescent="0.3">
      <c r="B10" t="s">
        <v>837</v>
      </c>
      <c r="C10" s="108">
        <v>1</v>
      </c>
      <c r="E10"/>
      <c r="J10" t="s">
        <v>156</v>
      </c>
      <c r="K10" s="107">
        <v>1</v>
      </c>
      <c r="M10" s="112"/>
      <c r="N10" s="113"/>
      <c r="O10" s="114"/>
    </row>
    <row r="11" spans="1:15" x14ac:dyDescent="0.3">
      <c r="B11" t="s">
        <v>858</v>
      </c>
      <c r="C11" s="108">
        <v>1</v>
      </c>
      <c r="E11"/>
      <c r="J11" t="s">
        <v>152</v>
      </c>
      <c r="K11" s="107">
        <v>1</v>
      </c>
      <c r="M11" s="112"/>
      <c r="N11" s="113"/>
      <c r="O11" s="114"/>
    </row>
    <row r="12" spans="1:15" x14ac:dyDescent="0.3">
      <c r="B12" t="s">
        <v>1089</v>
      </c>
      <c r="C12" s="108">
        <v>1</v>
      </c>
      <c r="E12"/>
      <c r="J12" t="s">
        <v>87</v>
      </c>
      <c r="K12" s="107">
        <v>1</v>
      </c>
      <c r="M12" s="112"/>
      <c r="N12" s="113"/>
      <c r="O12" s="114"/>
    </row>
    <row r="13" spans="1:15" x14ac:dyDescent="0.3">
      <c r="A13" t="s">
        <v>113</v>
      </c>
      <c r="B13" t="s">
        <v>604</v>
      </c>
      <c r="C13" s="108">
        <v>1</v>
      </c>
      <c r="E13"/>
      <c r="J13" t="s">
        <v>44</v>
      </c>
      <c r="K13" s="107">
        <v>1</v>
      </c>
      <c r="M13" s="112"/>
      <c r="N13" s="113"/>
      <c r="O13" s="114"/>
    </row>
    <row r="14" spans="1:15" x14ac:dyDescent="0.3">
      <c r="B14" t="s">
        <v>746</v>
      </c>
      <c r="C14" s="108">
        <v>1</v>
      </c>
      <c r="E14"/>
      <c r="J14" t="s">
        <v>129</v>
      </c>
      <c r="K14" s="107">
        <v>2</v>
      </c>
      <c r="M14" s="112"/>
      <c r="N14" s="113"/>
      <c r="O14" s="114"/>
    </row>
    <row r="15" spans="1:15" x14ac:dyDescent="0.3">
      <c r="A15" t="s">
        <v>156</v>
      </c>
      <c r="B15" t="s">
        <v>620</v>
      </c>
      <c r="C15" s="108">
        <v>1</v>
      </c>
      <c r="E15"/>
      <c r="J15" t="s">
        <v>138</v>
      </c>
      <c r="K15" s="107">
        <v>1</v>
      </c>
      <c r="M15" s="112"/>
      <c r="N15" s="113"/>
      <c r="O15" s="114"/>
    </row>
    <row r="16" spans="1:15" x14ac:dyDescent="0.3">
      <c r="B16" t="s">
        <v>621</v>
      </c>
      <c r="C16" s="108">
        <v>2</v>
      </c>
      <c r="E16"/>
      <c r="J16" t="s">
        <v>73</v>
      </c>
      <c r="K16" s="107">
        <v>1</v>
      </c>
      <c r="M16" s="112"/>
      <c r="N16" s="113"/>
      <c r="O16" s="114"/>
    </row>
    <row r="17" spans="1:15" x14ac:dyDescent="0.3">
      <c r="B17" t="s">
        <v>818</v>
      </c>
      <c r="C17" s="108">
        <v>1</v>
      </c>
      <c r="E17"/>
      <c r="J17" t="s">
        <v>48</v>
      </c>
      <c r="K17" s="107">
        <v>1</v>
      </c>
      <c r="M17" s="112"/>
      <c r="N17" s="113"/>
      <c r="O17" s="114"/>
    </row>
    <row r="18" spans="1:15" x14ac:dyDescent="0.3">
      <c r="B18" t="s">
        <v>893</v>
      </c>
      <c r="C18" s="108">
        <v>1</v>
      </c>
      <c r="E18"/>
      <c r="J18" t="s">
        <v>68</v>
      </c>
      <c r="K18" s="107">
        <v>1</v>
      </c>
      <c r="M18" s="112"/>
      <c r="N18" s="113"/>
      <c r="O18" s="114"/>
    </row>
    <row r="19" spans="1:15" x14ac:dyDescent="0.3">
      <c r="B19" t="s">
        <v>976</v>
      </c>
      <c r="C19" s="108">
        <v>1</v>
      </c>
      <c r="E19"/>
      <c r="J19" t="s">
        <v>41</v>
      </c>
      <c r="K19" s="107">
        <v>1</v>
      </c>
      <c r="M19" s="112"/>
      <c r="N19" s="113"/>
      <c r="O19" s="114"/>
    </row>
    <row r="20" spans="1:15" x14ac:dyDescent="0.3">
      <c r="B20" t="s">
        <v>1053</v>
      </c>
      <c r="C20" s="108">
        <v>1</v>
      </c>
      <c r="E20"/>
      <c r="J20" t="s">
        <v>117</v>
      </c>
      <c r="K20" s="107">
        <v>1</v>
      </c>
      <c r="M20" s="112"/>
      <c r="N20" s="113"/>
      <c r="O20" s="114"/>
    </row>
    <row r="21" spans="1:15" x14ac:dyDescent="0.3">
      <c r="A21" t="s">
        <v>87</v>
      </c>
      <c r="B21" t="s">
        <v>604</v>
      </c>
      <c r="C21" s="108">
        <v>3</v>
      </c>
      <c r="E21"/>
      <c r="J21" t="s">
        <v>115</v>
      </c>
      <c r="K21" s="107">
        <v>1</v>
      </c>
      <c r="M21" s="115"/>
      <c r="N21" s="116"/>
      <c r="O21" s="117"/>
    </row>
    <row r="22" spans="1:15" x14ac:dyDescent="0.3">
      <c r="B22" t="s">
        <v>660</v>
      </c>
      <c r="C22" s="108">
        <v>1</v>
      </c>
      <c r="E22"/>
      <c r="J22" t="s">
        <v>89</v>
      </c>
      <c r="K22" s="107">
        <v>1</v>
      </c>
    </row>
    <row r="23" spans="1:15" x14ac:dyDescent="0.3">
      <c r="B23" t="s">
        <v>671</v>
      </c>
      <c r="C23" s="108">
        <v>1</v>
      </c>
      <c r="E23"/>
      <c r="J23" t="s">
        <v>60</v>
      </c>
      <c r="K23" s="107">
        <v>1</v>
      </c>
    </row>
    <row r="24" spans="1:15" x14ac:dyDescent="0.3">
      <c r="B24" t="s">
        <v>681</v>
      </c>
      <c r="C24" s="108">
        <v>1</v>
      </c>
      <c r="E24"/>
      <c r="J24" t="s">
        <v>139</v>
      </c>
      <c r="K24" s="107">
        <v>1</v>
      </c>
    </row>
    <row r="25" spans="1:15" x14ac:dyDescent="0.3">
      <c r="B25" t="s">
        <v>704</v>
      </c>
      <c r="C25" s="108">
        <v>1</v>
      </c>
      <c r="E25"/>
      <c r="J25" t="s">
        <v>125</v>
      </c>
      <c r="K25" s="107">
        <v>1</v>
      </c>
    </row>
    <row r="26" spans="1:15" x14ac:dyDescent="0.3">
      <c r="B26" t="s">
        <v>739</v>
      </c>
      <c r="C26" s="108">
        <v>1</v>
      </c>
      <c r="E26"/>
      <c r="J26" t="s">
        <v>167</v>
      </c>
      <c r="K26" s="107">
        <v>1</v>
      </c>
    </row>
    <row r="27" spans="1:15" x14ac:dyDescent="0.3">
      <c r="B27" t="s">
        <v>746</v>
      </c>
      <c r="C27" s="108">
        <v>1</v>
      </c>
      <c r="E27"/>
      <c r="J27" t="s">
        <v>77</v>
      </c>
      <c r="K27" s="107">
        <v>1</v>
      </c>
    </row>
    <row r="28" spans="1:15" x14ac:dyDescent="0.3">
      <c r="B28" t="s">
        <v>933</v>
      </c>
      <c r="C28" s="108">
        <v>1</v>
      </c>
      <c r="E28"/>
      <c r="J28" t="s">
        <v>149</v>
      </c>
      <c r="K28" s="107">
        <v>1</v>
      </c>
    </row>
    <row r="29" spans="1:15" x14ac:dyDescent="0.3">
      <c r="A29" t="s">
        <v>44</v>
      </c>
      <c r="B29" t="s">
        <v>604</v>
      </c>
      <c r="C29" s="108">
        <v>1</v>
      </c>
      <c r="E29"/>
      <c r="J29" t="s">
        <v>168</v>
      </c>
      <c r="K29" s="107">
        <v>1</v>
      </c>
    </row>
    <row r="30" spans="1:15" x14ac:dyDescent="0.3">
      <c r="B30" t="s">
        <v>626</v>
      </c>
      <c r="C30" s="108">
        <v>1</v>
      </c>
      <c r="E30"/>
      <c r="J30" t="s">
        <v>83</v>
      </c>
      <c r="K30" s="107">
        <v>1</v>
      </c>
    </row>
    <row r="31" spans="1:15" x14ac:dyDescent="0.3">
      <c r="B31" t="s">
        <v>627</v>
      </c>
      <c r="C31" s="108">
        <v>1</v>
      </c>
      <c r="E31"/>
      <c r="J31" t="s">
        <v>74</v>
      </c>
      <c r="K31" s="107">
        <v>1</v>
      </c>
    </row>
    <row r="32" spans="1:15" x14ac:dyDescent="0.3">
      <c r="B32" t="s">
        <v>883</v>
      </c>
      <c r="C32" s="108">
        <v>1</v>
      </c>
      <c r="E32"/>
      <c r="J32" t="s">
        <v>111</v>
      </c>
      <c r="K32" s="107">
        <v>1</v>
      </c>
    </row>
    <row r="33" spans="1:11" x14ac:dyDescent="0.3">
      <c r="A33" t="s">
        <v>129</v>
      </c>
      <c r="B33" t="s">
        <v>823</v>
      </c>
      <c r="C33" s="108">
        <v>1</v>
      </c>
      <c r="E33"/>
      <c r="J33" t="s">
        <v>122</v>
      </c>
      <c r="K33" s="107">
        <v>1</v>
      </c>
    </row>
    <row r="34" spans="1:11" x14ac:dyDescent="0.3">
      <c r="A34" t="s">
        <v>73</v>
      </c>
      <c r="B34" t="s">
        <v>522</v>
      </c>
      <c r="C34" s="108">
        <v>1</v>
      </c>
      <c r="E34"/>
      <c r="J34" t="s">
        <v>88</v>
      </c>
      <c r="K34" s="107">
        <v>1</v>
      </c>
    </row>
    <row r="35" spans="1:11" x14ac:dyDescent="0.3">
      <c r="B35" t="s">
        <v>604</v>
      </c>
      <c r="C35" s="108">
        <v>3</v>
      </c>
      <c r="E35"/>
      <c r="J35" t="s">
        <v>75</v>
      </c>
      <c r="K35" s="107">
        <v>1</v>
      </c>
    </row>
    <row r="36" spans="1:11" x14ac:dyDescent="0.3">
      <c r="B36" t="s">
        <v>605</v>
      </c>
      <c r="C36" s="108">
        <v>1</v>
      </c>
      <c r="E36"/>
      <c r="J36" t="s">
        <v>37</v>
      </c>
      <c r="K36" s="107">
        <v>1</v>
      </c>
    </row>
    <row r="37" spans="1:11" x14ac:dyDescent="0.3">
      <c r="B37" t="s">
        <v>746</v>
      </c>
      <c r="C37" s="108">
        <v>1</v>
      </c>
      <c r="E37"/>
      <c r="J37" t="s">
        <v>161</v>
      </c>
      <c r="K37" s="107">
        <v>1</v>
      </c>
    </row>
    <row r="38" spans="1:11" x14ac:dyDescent="0.3">
      <c r="B38" t="s">
        <v>991</v>
      </c>
      <c r="C38" s="108">
        <v>1</v>
      </c>
      <c r="E38"/>
      <c r="J38" t="s">
        <v>105</v>
      </c>
      <c r="K38" s="107">
        <v>1</v>
      </c>
    </row>
    <row r="39" spans="1:11" x14ac:dyDescent="0.3">
      <c r="A39" t="s">
        <v>48</v>
      </c>
      <c r="B39" t="s">
        <v>746</v>
      </c>
      <c r="C39" s="108">
        <v>1</v>
      </c>
      <c r="E39"/>
      <c r="J39" t="s">
        <v>148</v>
      </c>
      <c r="K39" s="107">
        <v>1</v>
      </c>
    </row>
    <row r="40" spans="1:11" x14ac:dyDescent="0.3">
      <c r="A40" t="s">
        <v>68</v>
      </c>
      <c r="B40" t="s">
        <v>528</v>
      </c>
      <c r="C40" s="108">
        <v>1</v>
      </c>
      <c r="E40"/>
      <c r="J40" t="s">
        <v>128</v>
      </c>
      <c r="K40" s="107">
        <v>1</v>
      </c>
    </row>
    <row r="41" spans="1:11" x14ac:dyDescent="0.3">
      <c r="B41" t="s">
        <v>624</v>
      </c>
      <c r="C41" s="108">
        <v>1</v>
      </c>
      <c r="E41"/>
      <c r="J41" t="s">
        <v>166</v>
      </c>
      <c r="K41" s="107">
        <v>1</v>
      </c>
    </row>
    <row r="42" spans="1:11" x14ac:dyDescent="0.3">
      <c r="A42" t="s">
        <v>41</v>
      </c>
      <c r="B42" t="s">
        <v>615</v>
      </c>
      <c r="C42" s="108">
        <v>1</v>
      </c>
      <c r="E42"/>
      <c r="J42" t="s">
        <v>133</v>
      </c>
      <c r="K42" s="107">
        <v>1</v>
      </c>
    </row>
    <row r="43" spans="1:11" x14ac:dyDescent="0.3">
      <c r="B43" t="s">
        <v>981</v>
      </c>
      <c r="C43" s="108">
        <v>1</v>
      </c>
      <c r="E43"/>
      <c r="J43" t="s">
        <v>123</v>
      </c>
      <c r="K43" s="107">
        <v>1</v>
      </c>
    </row>
    <row r="44" spans="1:11" x14ac:dyDescent="0.3">
      <c r="A44" t="s">
        <v>117</v>
      </c>
      <c r="B44" t="s">
        <v>951</v>
      </c>
      <c r="C44" s="108">
        <v>1</v>
      </c>
      <c r="E44"/>
      <c r="J44" t="s">
        <v>107</v>
      </c>
      <c r="K44" s="107">
        <v>1</v>
      </c>
    </row>
    <row r="45" spans="1:11" x14ac:dyDescent="0.3">
      <c r="A45" t="s">
        <v>139</v>
      </c>
      <c r="B45" t="s">
        <v>573</v>
      </c>
      <c r="C45" s="108">
        <v>1</v>
      </c>
      <c r="E45"/>
      <c r="J45" t="s">
        <v>51</v>
      </c>
      <c r="K45" s="107">
        <v>1</v>
      </c>
    </row>
    <row r="46" spans="1:11" x14ac:dyDescent="0.3">
      <c r="B46" t="s">
        <v>746</v>
      </c>
      <c r="C46" s="108">
        <v>1</v>
      </c>
      <c r="E46"/>
      <c r="J46" t="s">
        <v>95</v>
      </c>
      <c r="K46" s="107">
        <v>2</v>
      </c>
    </row>
    <row r="47" spans="1:11" x14ac:dyDescent="0.3">
      <c r="B47" t="s">
        <v>952</v>
      </c>
      <c r="C47" s="108">
        <v>1</v>
      </c>
      <c r="E47"/>
      <c r="J47" t="s">
        <v>71</v>
      </c>
      <c r="K47" s="107">
        <v>1</v>
      </c>
    </row>
    <row r="48" spans="1:11" x14ac:dyDescent="0.3">
      <c r="B48" t="s">
        <v>1019</v>
      </c>
      <c r="C48" s="108">
        <v>1</v>
      </c>
      <c r="E48"/>
      <c r="J48" t="s">
        <v>150</v>
      </c>
      <c r="K48" s="107">
        <v>1</v>
      </c>
    </row>
    <row r="49" spans="1:11" x14ac:dyDescent="0.3">
      <c r="A49" t="s">
        <v>125</v>
      </c>
      <c r="B49" t="s">
        <v>522</v>
      </c>
      <c r="C49" s="108">
        <v>1</v>
      </c>
      <c r="E49"/>
      <c r="J49" t="s">
        <v>163</v>
      </c>
      <c r="K49" s="107">
        <v>1</v>
      </c>
    </row>
    <row r="50" spans="1:11" x14ac:dyDescent="0.3">
      <c r="B50" t="s">
        <v>772</v>
      </c>
      <c r="C50" s="108">
        <v>1</v>
      </c>
      <c r="E50"/>
      <c r="J50" t="s">
        <v>84</v>
      </c>
      <c r="K50" s="107">
        <v>1</v>
      </c>
    </row>
    <row r="51" spans="1:11" x14ac:dyDescent="0.3">
      <c r="B51" t="s">
        <v>779</v>
      </c>
      <c r="C51" s="108">
        <v>1</v>
      </c>
      <c r="E51"/>
      <c r="J51" t="s">
        <v>102</v>
      </c>
      <c r="K51" s="107">
        <v>1</v>
      </c>
    </row>
    <row r="52" spans="1:11" x14ac:dyDescent="0.3">
      <c r="A52" t="s">
        <v>77</v>
      </c>
      <c r="B52" t="s">
        <v>622</v>
      </c>
      <c r="C52" s="108">
        <v>1</v>
      </c>
      <c r="E52"/>
      <c r="J52" t="s">
        <v>62</v>
      </c>
      <c r="K52" s="107">
        <v>1</v>
      </c>
    </row>
    <row r="53" spans="1:11" x14ac:dyDescent="0.3">
      <c r="B53" t="s">
        <v>623</v>
      </c>
      <c r="C53" s="108">
        <v>1</v>
      </c>
      <c r="E53"/>
      <c r="J53" t="s">
        <v>80</v>
      </c>
      <c r="K53" s="107">
        <v>1</v>
      </c>
    </row>
    <row r="54" spans="1:11" x14ac:dyDescent="0.3">
      <c r="B54" t="s">
        <v>1123</v>
      </c>
      <c r="C54" s="108">
        <v>2</v>
      </c>
      <c r="E54"/>
      <c r="J54" t="s">
        <v>108</v>
      </c>
      <c r="K54" s="107">
        <v>1</v>
      </c>
    </row>
    <row r="55" spans="1:11" x14ac:dyDescent="0.3">
      <c r="A55" t="s">
        <v>149</v>
      </c>
      <c r="B55" t="s">
        <v>625</v>
      </c>
      <c r="C55" s="108">
        <v>1</v>
      </c>
      <c r="E55"/>
      <c r="J55" t="s">
        <v>98</v>
      </c>
      <c r="K55" s="107">
        <v>1</v>
      </c>
    </row>
    <row r="56" spans="1:11" x14ac:dyDescent="0.3">
      <c r="A56" t="s">
        <v>96</v>
      </c>
      <c r="B56" t="s">
        <v>853</v>
      </c>
      <c r="C56" s="108">
        <v>1</v>
      </c>
      <c r="E56"/>
      <c r="J56" t="s">
        <v>121</v>
      </c>
      <c r="K56" s="107">
        <v>1</v>
      </c>
    </row>
    <row r="57" spans="1:11" x14ac:dyDescent="0.3">
      <c r="A57" t="s">
        <v>83</v>
      </c>
      <c r="B57" t="s">
        <v>522</v>
      </c>
      <c r="C57" s="108">
        <v>1</v>
      </c>
      <c r="E57"/>
      <c r="J57" t="s">
        <v>112</v>
      </c>
      <c r="K57" s="107">
        <v>1</v>
      </c>
    </row>
    <row r="58" spans="1:11" x14ac:dyDescent="0.3">
      <c r="B58" t="s">
        <v>604</v>
      </c>
      <c r="C58" s="108">
        <v>1</v>
      </c>
      <c r="E58"/>
      <c r="J58" t="s">
        <v>169</v>
      </c>
      <c r="K58" s="107">
        <v>1</v>
      </c>
    </row>
    <row r="59" spans="1:11" x14ac:dyDescent="0.3">
      <c r="A59" t="s">
        <v>636</v>
      </c>
      <c r="B59" t="s">
        <v>627</v>
      </c>
      <c r="C59" s="108">
        <v>1</v>
      </c>
      <c r="E59"/>
      <c r="J59" t="s">
        <v>164</v>
      </c>
      <c r="K59" s="107">
        <v>1</v>
      </c>
    </row>
    <row r="60" spans="1:11" x14ac:dyDescent="0.3">
      <c r="A60" t="s">
        <v>74</v>
      </c>
      <c r="B60" t="s">
        <v>560</v>
      </c>
      <c r="C60" s="108">
        <v>1</v>
      </c>
      <c r="E60"/>
      <c r="J60" t="s">
        <v>141</v>
      </c>
      <c r="K60" s="107">
        <v>1</v>
      </c>
    </row>
    <row r="61" spans="1:11" x14ac:dyDescent="0.3">
      <c r="A61" t="s">
        <v>111</v>
      </c>
      <c r="B61" t="s">
        <v>567</v>
      </c>
      <c r="C61" s="108">
        <v>1</v>
      </c>
      <c r="E61"/>
      <c r="J61" t="s">
        <v>158</v>
      </c>
      <c r="K61" s="107">
        <v>1</v>
      </c>
    </row>
    <row r="62" spans="1:11" x14ac:dyDescent="0.3">
      <c r="B62" t="s">
        <v>612</v>
      </c>
      <c r="C62" s="108">
        <v>1</v>
      </c>
      <c r="E62"/>
      <c r="J62" t="s">
        <v>54</v>
      </c>
      <c r="K62" s="107">
        <v>1</v>
      </c>
    </row>
    <row r="63" spans="1:11" x14ac:dyDescent="0.3">
      <c r="B63" t="s">
        <v>746</v>
      </c>
      <c r="C63" s="108">
        <v>1</v>
      </c>
      <c r="E63"/>
      <c r="J63" t="s">
        <v>154</v>
      </c>
      <c r="K63" s="107">
        <v>1</v>
      </c>
    </row>
    <row r="64" spans="1:11" x14ac:dyDescent="0.3">
      <c r="B64" t="s">
        <v>863</v>
      </c>
      <c r="C64" s="108">
        <v>1</v>
      </c>
      <c r="E64"/>
      <c r="J64" t="s">
        <v>580</v>
      </c>
      <c r="K64" s="107">
        <v>61</v>
      </c>
    </row>
    <row r="65" spans="1:5" x14ac:dyDescent="0.3">
      <c r="A65" t="s">
        <v>75</v>
      </c>
      <c r="B65" t="s">
        <v>847</v>
      </c>
      <c r="C65" s="108">
        <v>1</v>
      </c>
      <c r="E65"/>
    </row>
    <row r="66" spans="1:5" x14ac:dyDescent="0.3">
      <c r="A66" t="s">
        <v>37</v>
      </c>
      <c r="B66" t="s">
        <v>585</v>
      </c>
      <c r="C66" s="108">
        <v>1</v>
      </c>
      <c r="E66"/>
    </row>
    <row r="67" spans="1:5" x14ac:dyDescent="0.3">
      <c r="A67" t="s">
        <v>105</v>
      </c>
      <c r="B67" t="s">
        <v>728</v>
      </c>
      <c r="C67" s="108">
        <v>1</v>
      </c>
      <c r="E67"/>
    </row>
    <row r="68" spans="1:5" x14ac:dyDescent="0.3">
      <c r="A68" t="s">
        <v>128</v>
      </c>
      <c r="B68" t="s">
        <v>648</v>
      </c>
      <c r="C68" s="108">
        <v>1</v>
      </c>
      <c r="E68"/>
    </row>
    <row r="69" spans="1:5" x14ac:dyDescent="0.3">
      <c r="A69" t="s">
        <v>133</v>
      </c>
      <c r="B69" t="s">
        <v>614</v>
      </c>
      <c r="C69" s="108">
        <v>1</v>
      </c>
      <c r="E69"/>
    </row>
    <row r="70" spans="1:5" x14ac:dyDescent="0.3">
      <c r="A70" t="s">
        <v>123</v>
      </c>
      <c r="B70" t="s">
        <v>522</v>
      </c>
      <c r="C70" s="108">
        <v>1</v>
      </c>
      <c r="E70"/>
    </row>
    <row r="71" spans="1:5" x14ac:dyDescent="0.3">
      <c r="B71" t="s">
        <v>609</v>
      </c>
      <c r="C71" s="108">
        <v>1</v>
      </c>
      <c r="E71"/>
    </row>
    <row r="72" spans="1:5" x14ac:dyDescent="0.3">
      <c r="B72" t="s">
        <v>837</v>
      </c>
      <c r="C72" s="108">
        <v>1</v>
      </c>
      <c r="E72"/>
    </row>
    <row r="73" spans="1:5" x14ac:dyDescent="0.3">
      <c r="A73" t="s">
        <v>107</v>
      </c>
      <c r="B73" t="s">
        <v>652</v>
      </c>
      <c r="C73" s="108">
        <v>2</v>
      </c>
      <c r="E73"/>
    </row>
    <row r="74" spans="1:5" x14ac:dyDescent="0.3">
      <c r="A74" t="s">
        <v>51</v>
      </c>
      <c r="B74" t="s">
        <v>723</v>
      </c>
      <c r="C74" s="108">
        <v>1</v>
      </c>
      <c r="E74"/>
    </row>
    <row r="75" spans="1:5" x14ac:dyDescent="0.3">
      <c r="A75" t="s">
        <v>67</v>
      </c>
      <c r="B75" t="s">
        <v>604</v>
      </c>
      <c r="C75" s="108">
        <v>2</v>
      </c>
      <c r="E75"/>
    </row>
    <row r="76" spans="1:5" x14ac:dyDescent="0.3">
      <c r="A76" t="s">
        <v>95</v>
      </c>
      <c r="B76" t="s">
        <v>832</v>
      </c>
      <c r="C76" s="108">
        <v>1</v>
      </c>
      <c r="E76"/>
    </row>
    <row r="77" spans="1:5" x14ac:dyDescent="0.3">
      <c r="A77" t="s">
        <v>71</v>
      </c>
      <c r="B77" t="s">
        <v>616</v>
      </c>
      <c r="C77" s="108">
        <v>1</v>
      </c>
      <c r="E77"/>
    </row>
    <row r="78" spans="1:5" x14ac:dyDescent="0.3">
      <c r="B78" t="s">
        <v>617</v>
      </c>
      <c r="C78" s="108">
        <v>1</v>
      </c>
      <c r="E78"/>
    </row>
    <row r="79" spans="1:5" x14ac:dyDescent="0.3">
      <c r="B79" t="s">
        <v>619</v>
      </c>
      <c r="C79" s="108">
        <v>1</v>
      </c>
      <c r="E79"/>
    </row>
    <row r="80" spans="1:5" x14ac:dyDescent="0.3">
      <c r="B80" t="s">
        <v>627</v>
      </c>
      <c r="C80" s="108">
        <v>1</v>
      </c>
      <c r="E80"/>
    </row>
    <row r="81" spans="1:5" x14ac:dyDescent="0.3">
      <c r="A81" t="s">
        <v>150</v>
      </c>
      <c r="B81" t="s">
        <v>627</v>
      </c>
      <c r="C81" s="108">
        <v>1</v>
      </c>
      <c r="E81"/>
    </row>
    <row r="82" spans="1:5" x14ac:dyDescent="0.3">
      <c r="B82" t="s">
        <v>766</v>
      </c>
      <c r="C82" s="108">
        <v>1</v>
      </c>
      <c r="E82"/>
    </row>
    <row r="83" spans="1:5" x14ac:dyDescent="0.3">
      <c r="A83" t="s">
        <v>163</v>
      </c>
      <c r="B83" t="s">
        <v>611</v>
      </c>
      <c r="C83" s="108">
        <v>1</v>
      </c>
      <c r="E83"/>
    </row>
    <row r="84" spans="1:5" x14ac:dyDescent="0.3">
      <c r="B84" t="s">
        <v>613</v>
      </c>
      <c r="C84" s="108">
        <v>1</v>
      </c>
      <c r="E84"/>
    </row>
    <row r="85" spans="1:5" x14ac:dyDescent="0.3">
      <c r="A85" t="s">
        <v>84</v>
      </c>
      <c r="B85" t="s">
        <v>522</v>
      </c>
      <c r="C85" s="108">
        <v>1</v>
      </c>
      <c r="E85"/>
    </row>
    <row r="86" spans="1:5" x14ac:dyDescent="0.3">
      <c r="B86" t="s">
        <v>604</v>
      </c>
      <c r="C86" s="108">
        <v>2</v>
      </c>
      <c r="E86"/>
    </row>
    <row r="87" spans="1:5" x14ac:dyDescent="0.3">
      <c r="B87" t="s">
        <v>620</v>
      </c>
      <c r="C87" s="108">
        <v>1</v>
      </c>
      <c r="E87"/>
    </row>
    <row r="88" spans="1:5" x14ac:dyDescent="0.3">
      <c r="B88" t="s">
        <v>666</v>
      </c>
      <c r="C88" s="108">
        <v>1</v>
      </c>
      <c r="E88"/>
    </row>
    <row r="89" spans="1:5" x14ac:dyDescent="0.3">
      <c r="B89" t="s">
        <v>873</v>
      </c>
      <c r="C89" s="108">
        <v>1</v>
      </c>
      <c r="E89"/>
    </row>
    <row r="90" spans="1:5" x14ac:dyDescent="0.3">
      <c r="B90" t="s">
        <v>877</v>
      </c>
      <c r="C90" s="108">
        <v>1</v>
      </c>
      <c r="E90"/>
    </row>
    <row r="91" spans="1:5" x14ac:dyDescent="0.3">
      <c r="B91" t="s">
        <v>963</v>
      </c>
      <c r="C91" s="108">
        <v>1</v>
      </c>
      <c r="E91"/>
    </row>
    <row r="92" spans="1:5" x14ac:dyDescent="0.3">
      <c r="B92" t="s">
        <v>998</v>
      </c>
      <c r="C92" s="108">
        <v>1</v>
      </c>
      <c r="E92"/>
    </row>
    <row r="93" spans="1:5" x14ac:dyDescent="0.3">
      <c r="A93" t="s">
        <v>102</v>
      </c>
      <c r="B93" t="s">
        <v>734</v>
      </c>
      <c r="C93" s="108">
        <v>1</v>
      </c>
      <c r="E93"/>
    </row>
    <row r="94" spans="1:5" x14ac:dyDescent="0.3">
      <c r="B94" t="s">
        <v>1035</v>
      </c>
      <c r="C94" s="108">
        <v>1</v>
      </c>
      <c r="E94"/>
    </row>
    <row r="95" spans="1:5" x14ac:dyDescent="0.3">
      <c r="B95" t="s">
        <v>1139</v>
      </c>
      <c r="C95" s="108">
        <v>1</v>
      </c>
      <c r="E95"/>
    </row>
    <row r="96" spans="1:5" x14ac:dyDescent="0.3">
      <c r="A96" t="s">
        <v>62</v>
      </c>
      <c r="B96" t="s">
        <v>1095</v>
      </c>
      <c r="C96" s="108">
        <v>1</v>
      </c>
      <c r="E96"/>
    </row>
    <row r="97" spans="1:5" x14ac:dyDescent="0.3">
      <c r="A97" t="s">
        <v>80</v>
      </c>
      <c r="B97" t="s">
        <v>1048</v>
      </c>
      <c r="C97" s="108">
        <v>1</v>
      </c>
      <c r="E97"/>
    </row>
    <row r="98" spans="1:5" x14ac:dyDescent="0.3">
      <c r="A98" t="s">
        <v>108</v>
      </c>
      <c r="B98" t="s">
        <v>627</v>
      </c>
      <c r="C98" s="108">
        <v>1</v>
      </c>
      <c r="E98"/>
    </row>
    <row r="99" spans="1:5" x14ac:dyDescent="0.3">
      <c r="A99" t="s">
        <v>40</v>
      </c>
      <c r="B99" t="s">
        <v>522</v>
      </c>
      <c r="C99" s="108">
        <v>1</v>
      </c>
      <c r="E99"/>
    </row>
    <row r="100" spans="1:5" x14ac:dyDescent="0.3">
      <c r="B100" t="s">
        <v>909</v>
      </c>
      <c r="C100" s="108">
        <v>1</v>
      </c>
      <c r="E100"/>
    </row>
    <row r="101" spans="1:5" x14ac:dyDescent="0.3">
      <c r="B101" t="s">
        <v>1044</v>
      </c>
      <c r="C101" s="108">
        <v>1</v>
      </c>
      <c r="E101"/>
    </row>
    <row r="102" spans="1:5" x14ac:dyDescent="0.3">
      <c r="B102" t="s">
        <v>717</v>
      </c>
      <c r="C102" s="108">
        <v>1</v>
      </c>
      <c r="E102"/>
    </row>
    <row r="103" spans="1:5" x14ac:dyDescent="0.3">
      <c r="A103" t="s">
        <v>119</v>
      </c>
      <c r="B103" t="s">
        <v>728</v>
      </c>
      <c r="C103" s="108">
        <v>1</v>
      </c>
      <c r="E103"/>
    </row>
    <row r="104" spans="1:5" x14ac:dyDescent="0.3">
      <c r="B104" t="s">
        <v>868</v>
      </c>
      <c r="C104" s="108">
        <v>1</v>
      </c>
      <c r="E104"/>
    </row>
    <row r="105" spans="1:5" x14ac:dyDescent="0.3">
      <c r="B105" t="s">
        <v>944</v>
      </c>
      <c r="C105" s="108">
        <v>1</v>
      </c>
      <c r="E105"/>
    </row>
    <row r="106" spans="1:5" x14ac:dyDescent="0.3">
      <c r="B106" t="s">
        <v>967</v>
      </c>
      <c r="C106" s="108">
        <v>1</v>
      </c>
      <c r="E106"/>
    </row>
    <row r="107" spans="1:5" x14ac:dyDescent="0.3">
      <c r="B107" t="s">
        <v>1099</v>
      </c>
      <c r="C107" s="108">
        <v>1</v>
      </c>
      <c r="E107"/>
    </row>
    <row r="108" spans="1:5" x14ac:dyDescent="0.3">
      <c r="A108" t="s">
        <v>100</v>
      </c>
      <c r="B108" t="s">
        <v>604</v>
      </c>
      <c r="C108" s="108">
        <v>1</v>
      </c>
      <c r="E108"/>
    </row>
    <row r="109" spans="1:5" x14ac:dyDescent="0.3">
      <c r="B109" t="s">
        <v>728</v>
      </c>
      <c r="C109" s="108">
        <v>1</v>
      </c>
      <c r="E109"/>
    </row>
    <row r="110" spans="1:5" x14ac:dyDescent="0.3">
      <c r="B110" t="s">
        <v>1009</v>
      </c>
      <c r="C110" s="108">
        <v>1</v>
      </c>
      <c r="E110"/>
    </row>
    <row r="111" spans="1:5" x14ac:dyDescent="0.3">
      <c r="B111" t="s">
        <v>1014</v>
      </c>
      <c r="C111" s="108">
        <v>1</v>
      </c>
      <c r="E111"/>
    </row>
    <row r="112" spans="1:5" x14ac:dyDescent="0.3">
      <c r="B112" t="s">
        <v>1103</v>
      </c>
      <c r="C112" s="108">
        <v>1</v>
      </c>
      <c r="E112"/>
    </row>
    <row r="113" spans="1:5" x14ac:dyDescent="0.3">
      <c r="A113" t="s">
        <v>28</v>
      </c>
      <c r="B113" t="s">
        <v>688</v>
      </c>
      <c r="C113" s="108">
        <v>1</v>
      </c>
      <c r="E113"/>
    </row>
    <row r="114" spans="1:5" x14ac:dyDescent="0.3">
      <c r="A114" t="s">
        <v>164</v>
      </c>
      <c r="B114" t="s">
        <v>188</v>
      </c>
      <c r="C114" s="108">
        <v>1</v>
      </c>
      <c r="E114"/>
    </row>
    <row r="115" spans="1:5" x14ac:dyDescent="0.3">
      <c r="B115" t="s">
        <v>522</v>
      </c>
      <c r="C115" s="108">
        <v>1</v>
      </c>
      <c r="E115"/>
    </row>
    <row r="116" spans="1:5" x14ac:dyDescent="0.3">
      <c r="B116" t="s">
        <v>1004</v>
      </c>
      <c r="C116" s="108">
        <v>1</v>
      </c>
      <c r="E116"/>
    </row>
    <row r="117" spans="1:5" x14ac:dyDescent="0.3">
      <c r="B117" t="s">
        <v>1059</v>
      </c>
      <c r="C117" s="108">
        <v>1</v>
      </c>
      <c r="E117"/>
    </row>
    <row r="118" spans="1:5" x14ac:dyDescent="0.3">
      <c r="A118" t="s">
        <v>34</v>
      </c>
      <c r="B118" t="s">
        <v>522</v>
      </c>
      <c r="C118" s="108">
        <v>1</v>
      </c>
      <c r="E118"/>
    </row>
    <row r="119" spans="1:5" x14ac:dyDescent="0.3">
      <c r="B119" t="s">
        <v>842</v>
      </c>
      <c r="C119" s="108">
        <v>1</v>
      </c>
      <c r="E119"/>
    </row>
    <row r="120" spans="1:5" x14ac:dyDescent="0.3">
      <c r="B120" t="s">
        <v>898</v>
      </c>
      <c r="C120" s="108">
        <v>1</v>
      </c>
      <c r="E120"/>
    </row>
    <row r="121" spans="1:5" x14ac:dyDescent="0.3">
      <c r="B121" t="s">
        <v>921</v>
      </c>
      <c r="C121" s="108">
        <v>1</v>
      </c>
      <c r="E121"/>
    </row>
    <row r="122" spans="1:5" x14ac:dyDescent="0.3">
      <c r="B122" t="s">
        <v>1068</v>
      </c>
      <c r="C122" s="108">
        <v>1</v>
      </c>
      <c r="E122"/>
    </row>
    <row r="123" spans="1:5" x14ac:dyDescent="0.3">
      <c r="B123" t="s">
        <v>1127</v>
      </c>
      <c r="C123" s="108">
        <v>1</v>
      </c>
      <c r="E123"/>
    </row>
    <row r="124" spans="1:5" x14ac:dyDescent="0.3">
      <c r="A124" t="s">
        <v>158</v>
      </c>
      <c r="B124" t="s">
        <v>627</v>
      </c>
      <c r="C124" s="108">
        <v>1</v>
      </c>
      <c r="E124"/>
    </row>
    <row r="125" spans="1:5" x14ac:dyDescent="0.3">
      <c r="A125" t="s">
        <v>54</v>
      </c>
      <c r="B125" t="s">
        <v>604</v>
      </c>
      <c r="C125" s="108">
        <v>1</v>
      </c>
      <c r="E125"/>
    </row>
    <row r="126" spans="1:5" x14ac:dyDescent="0.3">
      <c r="B126" t="s">
        <v>618</v>
      </c>
      <c r="C126" s="108">
        <v>1</v>
      </c>
      <c r="E126"/>
    </row>
    <row r="127" spans="1:5" x14ac:dyDescent="0.3">
      <c r="B127" t="s">
        <v>927</v>
      </c>
      <c r="C127" s="108">
        <v>1</v>
      </c>
      <c r="E127"/>
    </row>
    <row r="128" spans="1:5" x14ac:dyDescent="0.3">
      <c r="B128" t="s">
        <v>1025</v>
      </c>
      <c r="C128" s="108">
        <v>1</v>
      </c>
      <c r="E128"/>
    </row>
    <row r="129" spans="1:5" x14ac:dyDescent="0.3">
      <c r="A129" t="s">
        <v>606</v>
      </c>
      <c r="B129" t="s">
        <v>607</v>
      </c>
      <c r="C129" s="108">
        <v>1</v>
      </c>
      <c r="E129"/>
    </row>
    <row r="130" spans="1:5" x14ac:dyDescent="0.3">
      <c r="A130" t="s">
        <v>137</v>
      </c>
      <c r="B130" t="s">
        <v>1084</v>
      </c>
      <c r="C130" s="108">
        <v>1</v>
      </c>
      <c r="E130"/>
    </row>
    <row r="131" spans="1:5" x14ac:dyDescent="0.3">
      <c r="A131" t="s">
        <v>580</v>
      </c>
      <c r="C131" s="108">
        <v>137</v>
      </c>
      <c r="E131"/>
    </row>
    <row r="132" spans="1:5" x14ac:dyDescent="0.3">
      <c r="E132"/>
    </row>
    <row r="133" spans="1:5" x14ac:dyDescent="0.3">
      <c r="E133"/>
    </row>
    <row r="134" spans="1:5" x14ac:dyDescent="0.3">
      <c r="E134"/>
    </row>
    <row r="135" spans="1:5" x14ac:dyDescent="0.3">
      <c r="E135"/>
    </row>
    <row r="136" spans="1:5" x14ac:dyDescent="0.3">
      <c r="E136"/>
    </row>
    <row r="137" spans="1:5" x14ac:dyDescent="0.3">
      <c r="E137"/>
    </row>
    <row r="138" spans="1:5" x14ac:dyDescent="0.3">
      <c r="E138"/>
    </row>
    <row r="139" spans="1:5" x14ac:dyDescent="0.3">
      <c r="E139"/>
    </row>
    <row r="140" spans="1:5" x14ac:dyDescent="0.3">
      <c r="E140"/>
    </row>
    <row r="141" spans="1:5" x14ac:dyDescent="0.3">
      <c r="E141"/>
    </row>
    <row r="142" spans="1:5" x14ac:dyDescent="0.3">
      <c r="E1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F114"/>
  <sheetViews>
    <sheetView showGridLines="0" tabSelected="1" topLeftCell="P104" zoomScale="60" zoomScaleNormal="60" workbookViewId="0">
      <selection activeCell="AF28" sqref="AF28"/>
    </sheetView>
  </sheetViews>
  <sheetFormatPr defaultColWidth="10.69921875" defaultRowHeight="15.6" x14ac:dyDescent="0.3"/>
  <cols>
    <col min="1" max="1" width="8" customWidth="1"/>
    <col min="2" max="2" width="7.296875" customWidth="1"/>
    <col min="3" max="4" width="19.59765625" customWidth="1"/>
    <col min="5" max="5" width="26.19921875" customWidth="1"/>
    <col min="6" max="6" width="42.796875" customWidth="1"/>
    <col min="7" max="7" width="19.59765625" customWidth="1"/>
    <col min="8" max="9" width="19.59765625" style="50" customWidth="1"/>
    <col min="10" max="10" width="31.3984375" bestFit="1" customWidth="1"/>
    <col min="11" max="13" width="19.59765625" customWidth="1"/>
    <col min="14" max="14" width="19.59765625" style="39" customWidth="1"/>
    <col min="15" max="15" width="22.69921875" customWidth="1"/>
    <col min="16" max="17" width="19.59765625" customWidth="1"/>
    <col min="18" max="18" width="14.5" customWidth="1"/>
    <col min="19" max="19" width="14.8984375" customWidth="1"/>
    <col min="20" max="20" width="19.59765625" customWidth="1"/>
    <col min="21" max="21" width="26.59765625" customWidth="1"/>
    <col min="22" max="22" width="19.59765625" customWidth="1"/>
    <col min="23" max="23" width="19.59765625" style="36" customWidth="1"/>
    <col min="24" max="24" width="26.69921875" bestFit="1" customWidth="1"/>
    <col min="25" max="25" width="10.69921875" style="33"/>
    <col min="26" max="26" width="10.69921875" style="34"/>
    <col min="27" max="27" width="8.59765625" style="43" customWidth="1"/>
    <col min="28" max="28" width="13.3984375" style="33" customWidth="1"/>
    <col min="29" max="29" width="9.59765625" style="33" customWidth="1"/>
    <col min="32" max="32" width="22.8984375" bestFit="1" customWidth="1"/>
  </cols>
  <sheetData>
    <row r="1" spans="1:32" x14ac:dyDescent="0.3">
      <c r="A1" s="69" t="s">
        <v>0</v>
      </c>
      <c r="B1" s="69"/>
      <c r="C1" s="69"/>
      <c r="D1" s="69"/>
      <c r="E1" s="69"/>
      <c r="F1" s="69"/>
      <c r="G1" s="69"/>
      <c r="H1" s="69"/>
      <c r="I1" s="70"/>
      <c r="J1" s="69"/>
      <c r="K1" s="69"/>
      <c r="L1" s="69"/>
      <c r="M1" s="69"/>
      <c r="N1" s="71"/>
      <c r="O1" s="69"/>
      <c r="P1" s="69"/>
      <c r="Q1" s="69"/>
      <c r="R1" s="69"/>
      <c r="S1" s="69"/>
      <c r="T1" s="69"/>
      <c r="U1" s="69"/>
      <c r="V1" s="69"/>
      <c r="W1" s="35"/>
    </row>
    <row r="2" spans="1:32" ht="39.450000000000003" customHeight="1" x14ac:dyDescent="0.3">
      <c r="A2" s="44" t="s">
        <v>1</v>
      </c>
      <c r="B2" s="45" t="s">
        <v>2</v>
      </c>
      <c r="C2" s="45" t="s">
        <v>3</v>
      </c>
      <c r="D2" s="45" t="s">
        <v>4</v>
      </c>
      <c r="E2" s="45" t="s">
        <v>5</v>
      </c>
      <c r="F2" s="45" t="s">
        <v>6</v>
      </c>
      <c r="G2" s="45" t="s">
        <v>7</v>
      </c>
      <c r="H2" s="49" t="s">
        <v>8</v>
      </c>
      <c r="I2" s="67" t="s">
        <v>9</v>
      </c>
      <c r="J2" s="45" t="s">
        <v>10</v>
      </c>
      <c r="K2" s="45" t="s">
        <v>11</v>
      </c>
      <c r="L2" s="45" t="s">
        <v>12</v>
      </c>
      <c r="M2" s="45" t="s">
        <v>13</v>
      </c>
      <c r="N2" s="46" t="s">
        <v>14</v>
      </c>
      <c r="O2" s="45" t="s">
        <v>15</v>
      </c>
      <c r="P2" s="45" t="s">
        <v>16</v>
      </c>
      <c r="Q2" s="45" t="s">
        <v>17</v>
      </c>
      <c r="R2" s="45" t="s">
        <v>18</v>
      </c>
      <c r="S2" s="45" t="s">
        <v>19</v>
      </c>
      <c r="T2" s="45" t="s">
        <v>20</v>
      </c>
      <c r="U2" s="45" t="s">
        <v>21</v>
      </c>
      <c r="V2" s="47" t="s">
        <v>22</v>
      </c>
      <c r="W2" s="47" t="s">
        <v>488</v>
      </c>
      <c r="X2" s="45" t="s">
        <v>193</v>
      </c>
      <c r="Y2" s="45" t="s">
        <v>456</v>
      </c>
      <c r="Z2" s="45" t="s">
        <v>472</v>
      </c>
      <c r="AA2" s="48" t="s">
        <v>194</v>
      </c>
      <c r="AB2" s="45" t="s">
        <v>195</v>
      </c>
      <c r="AC2" s="45" t="s">
        <v>196</v>
      </c>
      <c r="AD2" s="105" t="s">
        <v>1158</v>
      </c>
      <c r="AE2" s="105" t="s">
        <v>1160</v>
      </c>
      <c r="AF2" s="105" t="s">
        <v>1161</v>
      </c>
    </row>
    <row r="3" spans="1:32" ht="31.2" x14ac:dyDescent="0.3">
      <c r="A3" s="52">
        <v>58</v>
      </c>
      <c r="B3" s="51" t="s">
        <v>507</v>
      </c>
      <c r="C3" s="51" t="s">
        <v>44</v>
      </c>
      <c r="D3" s="51" t="s">
        <v>507</v>
      </c>
      <c r="E3" s="51" t="s">
        <v>627</v>
      </c>
      <c r="F3" s="51" t="s">
        <v>628</v>
      </c>
      <c r="G3" s="51" t="s">
        <v>507</v>
      </c>
      <c r="H3" s="68" t="s">
        <v>629</v>
      </c>
      <c r="I3" s="49" t="s">
        <v>630</v>
      </c>
      <c r="J3" s="51" t="s">
        <v>58</v>
      </c>
      <c r="K3" s="51" t="s">
        <v>29</v>
      </c>
      <c r="L3" s="51" t="s">
        <v>507</v>
      </c>
      <c r="M3" s="51" t="s">
        <v>30</v>
      </c>
      <c r="N3" s="49" t="s">
        <v>631</v>
      </c>
      <c r="O3" s="51" t="s">
        <v>32</v>
      </c>
      <c r="P3" s="51" t="s">
        <v>507</v>
      </c>
      <c r="Q3" s="51" t="s">
        <v>507</v>
      </c>
      <c r="R3" s="51" t="s">
        <v>35</v>
      </c>
      <c r="S3" s="54">
        <v>0</v>
      </c>
      <c r="T3" s="51" t="s">
        <v>31</v>
      </c>
      <c r="U3" s="51" t="s">
        <v>32</v>
      </c>
      <c r="V3" s="51" t="s">
        <v>132</v>
      </c>
      <c r="W3" s="42"/>
      <c r="X3" s="51" t="str">
        <f>SUBSTITUTE(SUBSTITUTE(SUBSTITUTE(Table1[[#This Row],[Người thực hiện]], "Nguyễn Ngọc Anh, ", ""), ", Nguyễn Ngọc Anh", ""), ", TN CSTN_K Giao Việc", "")</f>
        <v>Hoàng Văn Phong</v>
      </c>
      <c r="Y3" s="52">
        <f>DAY(Table1[[#This Row],[Ngày tạo]])</f>
        <v>6</v>
      </c>
      <c r="Z3" s="52" t="str">
        <f>CHOOSE(WEEKDAY(Table1[[#This Row],[Ngày tạo]]),"CNhat","Thứ 2","Thứ 3","Thứ 4","Thứ 5","Thứ 6","Thứ 7")</f>
        <v>Thứ 2</v>
      </c>
      <c r="AA3" s="53">
        <f>INT((DAY(Table1[[#This Row],[Ngày tạo]]))/7)+1</f>
        <v>1</v>
      </c>
      <c r="AB3" s="52">
        <f>MONTH(Table1[[#This Row],[Ngày tạo]])</f>
        <v>1</v>
      </c>
      <c r="AC3" s="52">
        <f>YEAR(Table1[[#This Row],[Ngày tạo]])</f>
        <v>2025</v>
      </c>
      <c r="AD3" s="103" t="str">
        <f>IFERROR(VLOOKUP(Table1[[#This Row],[Tòa nhà]],'03. Chia KV'!$C$2:$K$92,9,0),0)</f>
        <v>09.1.KV HN1</v>
      </c>
      <c r="AE3" s="118"/>
      <c r="AF3" s="121"/>
    </row>
    <row r="4" spans="1:32" ht="31.2" x14ac:dyDescent="0.3">
      <c r="A4" s="52">
        <v>59</v>
      </c>
      <c r="B4" s="51" t="s">
        <v>507</v>
      </c>
      <c r="C4" s="51" t="s">
        <v>108</v>
      </c>
      <c r="D4" s="51" t="s">
        <v>507</v>
      </c>
      <c r="E4" s="51" t="s">
        <v>627</v>
      </c>
      <c r="F4" s="51" t="s">
        <v>628</v>
      </c>
      <c r="G4" s="51" t="s">
        <v>507</v>
      </c>
      <c r="H4" s="68" t="s">
        <v>632</v>
      </c>
      <c r="I4" s="49" t="s">
        <v>633</v>
      </c>
      <c r="J4" s="51" t="s">
        <v>58</v>
      </c>
      <c r="K4" s="51" t="s">
        <v>29</v>
      </c>
      <c r="L4" s="51" t="s">
        <v>507</v>
      </c>
      <c r="M4" s="51" t="s">
        <v>30</v>
      </c>
      <c r="N4" s="49" t="s">
        <v>634</v>
      </c>
      <c r="O4" s="51" t="s">
        <v>635</v>
      </c>
      <c r="P4" s="51" t="s">
        <v>507</v>
      </c>
      <c r="Q4" s="51" t="s">
        <v>507</v>
      </c>
      <c r="R4" s="51" t="s">
        <v>26</v>
      </c>
      <c r="S4" s="54">
        <v>13</v>
      </c>
      <c r="T4" s="51" t="s">
        <v>31</v>
      </c>
      <c r="U4" s="51" t="s">
        <v>32</v>
      </c>
      <c r="V4" s="51" t="s">
        <v>132</v>
      </c>
      <c r="W4" s="42"/>
      <c r="X4" s="51" t="str">
        <f>SUBSTITUTE(SUBSTITUTE(SUBSTITUTE(Table1[[#This Row],[Người thực hiện]], "Nguyễn Ngọc Anh, ", ""), ", Nguyễn Ngọc Anh", ""), ", TN CSTN_K Giao Việc", "")</f>
        <v>Hoàng Văn Phong</v>
      </c>
      <c r="Y4" s="52">
        <f>DAY(Table1[[#This Row],[Ngày tạo]])</f>
        <v>6</v>
      </c>
      <c r="Z4" s="52" t="str">
        <f>CHOOSE(WEEKDAY(Table1[[#This Row],[Ngày tạo]]),"CNhat","Thứ 2","Thứ 3","Thứ 4","Thứ 5","Thứ 6","Thứ 7")</f>
        <v>Thứ 2</v>
      </c>
      <c r="AA4" s="53">
        <f>INT((DAY(Table1[[#This Row],[Ngày tạo]]))/7)+1</f>
        <v>1</v>
      </c>
      <c r="AB4" s="52">
        <f>MONTH(Table1[[#This Row],[Ngày tạo]])</f>
        <v>1</v>
      </c>
      <c r="AC4" s="52">
        <f>YEAR(Table1[[#This Row],[Ngày tạo]])</f>
        <v>2025</v>
      </c>
      <c r="AD4" s="103" t="str">
        <f>IFERROR(VLOOKUP(Table1[[#This Row],[Tòa nhà]],'03. Chia KV'!$C$2:$K$92,9,0),0)</f>
        <v>09.1.KV HN1</v>
      </c>
      <c r="AE4" s="118"/>
      <c r="AF4" s="121"/>
    </row>
    <row r="5" spans="1:32" ht="31.2" x14ac:dyDescent="0.3">
      <c r="A5" s="52">
        <v>70</v>
      </c>
      <c r="B5" s="51" t="s">
        <v>507</v>
      </c>
      <c r="C5" s="51" t="s">
        <v>636</v>
      </c>
      <c r="D5" s="51" t="s">
        <v>507</v>
      </c>
      <c r="E5" s="51" t="s">
        <v>627</v>
      </c>
      <c r="F5" s="51" t="s">
        <v>628</v>
      </c>
      <c r="G5" s="51" t="s">
        <v>507</v>
      </c>
      <c r="H5" s="68" t="s">
        <v>637</v>
      </c>
      <c r="I5" s="49" t="s">
        <v>630</v>
      </c>
      <c r="J5" s="51" t="s">
        <v>38</v>
      </c>
      <c r="K5" s="51" t="s">
        <v>29</v>
      </c>
      <c r="L5" s="51" t="s">
        <v>507</v>
      </c>
      <c r="M5" s="51" t="s">
        <v>30</v>
      </c>
      <c r="N5" s="49" t="s">
        <v>638</v>
      </c>
      <c r="O5" s="51" t="s">
        <v>639</v>
      </c>
      <c r="P5" s="51" t="s">
        <v>507</v>
      </c>
      <c r="Q5" s="51" t="s">
        <v>507</v>
      </c>
      <c r="R5" s="51" t="s">
        <v>35</v>
      </c>
      <c r="S5" s="54">
        <v>0</v>
      </c>
      <c r="T5" s="51" t="s">
        <v>31</v>
      </c>
      <c r="U5" s="51" t="s">
        <v>32</v>
      </c>
      <c r="V5" s="51" t="s">
        <v>132</v>
      </c>
      <c r="W5" s="42"/>
      <c r="X5" s="51" t="str">
        <f>SUBSTITUTE(SUBSTITUTE(SUBSTITUTE(Table1[[#This Row],[Người thực hiện]], "Nguyễn Ngọc Anh, ", ""), ", Nguyễn Ngọc Anh", ""), ", TN CSTN_K Giao Việc", "")</f>
        <v>Đào Mạnh Sơn</v>
      </c>
      <c r="Y5" s="52">
        <f>DAY(Table1[[#This Row],[Ngày tạo]])</f>
        <v>6</v>
      </c>
      <c r="Z5" s="52" t="str">
        <f>CHOOSE(WEEKDAY(Table1[[#This Row],[Ngày tạo]]),"CNhat","Thứ 2","Thứ 3","Thứ 4","Thứ 5","Thứ 6","Thứ 7")</f>
        <v>Thứ 2</v>
      </c>
      <c r="AA5" s="53">
        <f>INT((DAY(Table1[[#This Row],[Ngày tạo]]))/7)+1</f>
        <v>1</v>
      </c>
      <c r="AB5" s="52">
        <f>MONTH(Table1[[#This Row],[Ngày tạo]])</f>
        <v>1</v>
      </c>
      <c r="AC5" s="52">
        <f>YEAR(Table1[[#This Row],[Ngày tạo]])</f>
        <v>2025</v>
      </c>
      <c r="AD5" s="103" t="s">
        <v>353</v>
      </c>
      <c r="AE5" s="118"/>
      <c r="AF5" s="121"/>
    </row>
    <row r="6" spans="1:32" ht="31.2" x14ac:dyDescent="0.3">
      <c r="A6" s="52">
        <v>71</v>
      </c>
      <c r="B6" s="51" t="s">
        <v>507</v>
      </c>
      <c r="C6" s="51" t="s">
        <v>71</v>
      </c>
      <c r="D6" s="51" t="s">
        <v>507</v>
      </c>
      <c r="E6" s="51" t="s">
        <v>627</v>
      </c>
      <c r="F6" s="51" t="s">
        <v>628</v>
      </c>
      <c r="G6" s="51" t="s">
        <v>507</v>
      </c>
      <c r="H6" s="68" t="s">
        <v>640</v>
      </c>
      <c r="I6" s="49" t="s">
        <v>630</v>
      </c>
      <c r="J6" s="51" t="s">
        <v>38</v>
      </c>
      <c r="K6" s="51" t="s">
        <v>29</v>
      </c>
      <c r="L6" s="51" t="s">
        <v>507</v>
      </c>
      <c r="M6" s="51" t="s">
        <v>30</v>
      </c>
      <c r="N6" s="49" t="s">
        <v>641</v>
      </c>
      <c r="O6" s="51" t="s">
        <v>642</v>
      </c>
      <c r="P6" s="51" t="s">
        <v>507</v>
      </c>
      <c r="Q6" s="51" t="s">
        <v>507</v>
      </c>
      <c r="R6" s="51" t="s">
        <v>35</v>
      </c>
      <c r="S6" s="54">
        <v>0</v>
      </c>
      <c r="T6" s="51" t="s">
        <v>31</v>
      </c>
      <c r="U6" s="51" t="s">
        <v>32</v>
      </c>
      <c r="V6" s="51" t="s">
        <v>132</v>
      </c>
      <c r="W6" s="42"/>
      <c r="X6" s="51" t="str">
        <f>SUBSTITUTE(SUBSTITUTE(SUBSTITUTE(Table1[[#This Row],[Người thực hiện]], "Nguyễn Ngọc Anh, ", ""), ", Nguyễn Ngọc Anh", ""), ", TN CSTN_K Giao Việc", "")</f>
        <v>Đào Mạnh Sơn</v>
      </c>
      <c r="Y6" s="52">
        <f>DAY(Table1[[#This Row],[Ngày tạo]])</f>
        <v>6</v>
      </c>
      <c r="Z6" s="52" t="str">
        <f>CHOOSE(WEEKDAY(Table1[[#This Row],[Ngày tạo]]),"CNhat","Thứ 2","Thứ 3","Thứ 4","Thứ 5","Thứ 6","Thứ 7")</f>
        <v>Thứ 2</v>
      </c>
      <c r="AA6" s="53">
        <f>INT((DAY(Table1[[#This Row],[Ngày tạo]]))/7)+1</f>
        <v>1</v>
      </c>
      <c r="AB6" s="52">
        <f>MONTH(Table1[[#This Row],[Ngày tạo]])</f>
        <v>1</v>
      </c>
      <c r="AC6" s="52">
        <f>YEAR(Table1[[#This Row],[Ngày tạo]])</f>
        <v>2025</v>
      </c>
      <c r="AD6" s="103" t="str">
        <f>IFERROR(VLOOKUP(Table1[[#This Row],[Tòa nhà]],'03. Chia KV'!$C$2:$K$92,9,0),0)</f>
        <v>09.2.KV HN2</v>
      </c>
      <c r="AE6" s="118"/>
      <c r="AF6" s="121"/>
    </row>
    <row r="7" spans="1:32" ht="31.2" x14ac:dyDescent="0.3">
      <c r="A7" s="52">
        <v>72</v>
      </c>
      <c r="B7" s="51" t="s">
        <v>507</v>
      </c>
      <c r="C7" s="51" t="s">
        <v>150</v>
      </c>
      <c r="D7" s="51" t="s">
        <v>507</v>
      </c>
      <c r="E7" s="51" t="s">
        <v>627</v>
      </c>
      <c r="F7" s="51" t="s">
        <v>628</v>
      </c>
      <c r="G7" s="51" t="s">
        <v>507</v>
      </c>
      <c r="H7" s="68" t="s">
        <v>640</v>
      </c>
      <c r="I7" s="49" t="s">
        <v>630</v>
      </c>
      <c r="J7" s="51" t="s">
        <v>38</v>
      </c>
      <c r="K7" s="51" t="s">
        <v>29</v>
      </c>
      <c r="L7" s="51" t="s">
        <v>507</v>
      </c>
      <c r="M7" s="51" t="s">
        <v>30</v>
      </c>
      <c r="N7" s="49" t="s">
        <v>643</v>
      </c>
      <c r="O7" s="51" t="s">
        <v>644</v>
      </c>
      <c r="P7" s="51" t="s">
        <v>507</v>
      </c>
      <c r="Q7" s="51" t="s">
        <v>507</v>
      </c>
      <c r="R7" s="51" t="s">
        <v>35</v>
      </c>
      <c r="S7" s="54">
        <v>0</v>
      </c>
      <c r="T7" s="51" t="s">
        <v>31</v>
      </c>
      <c r="U7" s="51" t="s">
        <v>32</v>
      </c>
      <c r="V7" s="51" t="s">
        <v>132</v>
      </c>
      <c r="W7" s="42"/>
      <c r="X7" s="51" t="str">
        <f>SUBSTITUTE(SUBSTITUTE(SUBSTITUTE(Table1[[#This Row],[Người thực hiện]], "Nguyễn Ngọc Anh, ", ""), ", Nguyễn Ngọc Anh", ""), ", TN CSTN_K Giao Việc", "")</f>
        <v>Đào Mạnh Sơn</v>
      </c>
      <c r="Y7" s="52">
        <f>DAY(Table1[[#This Row],[Ngày tạo]])</f>
        <v>6</v>
      </c>
      <c r="Z7" s="52" t="str">
        <f>CHOOSE(WEEKDAY(Table1[[#This Row],[Ngày tạo]]),"CNhat","Thứ 2","Thứ 3","Thứ 4","Thứ 5","Thứ 6","Thứ 7")</f>
        <v>Thứ 2</v>
      </c>
      <c r="AA7" s="53">
        <f>INT((DAY(Table1[[#This Row],[Ngày tạo]]))/7)+1</f>
        <v>1</v>
      </c>
      <c r="AB7" s="52">
        <f>MONTH(Table1[[#This Row],[Ngày tạo]])</f>
        <v>1</v>
      </c>
      <c r="AC7" s="52">
        <f>YEAR(Table1[[#This Row],[Ngày tạo]])</f>
        <v>2025</v>
      </c>
      <c r="AD7" s="103" t="str">
        <f>IFERROR(VLOOKUP(Table1[[#This Row],[Tòa nhà]],'03. Chia KV'!$C$2:$K$92,9,0),0)</f>
        <v>09.2.KV HN2</v>
      </c>
      <c r="AE7" s="118"/>
      <c r="AF7" s="121"/>
    </row>
    <row r="8" spans="1:32" ht="31.2" x14ac:dyDescent="0.3">
      <c r="A8" s="52">
        <v>73</v>
      </c>
      <c r="B8" s="51" t="s">
        <v>507</v>
      </c>
      <c r="C8" s="51" t="s">
        <v>158</v>
      </c>
      <c r="D8" s="51" t="s">
        <v>507</v>
      </c>
      <c r="E8" s="51" t="s">
        <v>627</v>
      </c>
      <c r="F8" s="51" t="s">
        <v>628</v>
      </c>
      <c r="G8" s="51" t="s">
        <v>507</v>
      </c>
      <c r="H8" s="68" t="s">
        <v>645</v>
      </c>
      <c r="I8" s="49" t="s">
        <v>630</v>
      </c>
      <c r="J8" s="51" t="s">
        <v>38</v>
      </c>
      <c r="K8" s="51" t="s">
        <v>29</v>
      </c>
      <c r="L8" s="51" t="s">
        <v>507</v>
      </c>
      <c r="M8" s="51" t="s">
        <v>30</v>
      </c>
      <c r="N8" s="49" t="s">
        <v>646</v>
      </c>
      <c r="O8" s="51" t="s">
        <v>647</v>
      </c>
      <c r="P8" s="51" t="s">
        <v>507</v>
      </c>
      <c r="Q8" s="51" t="s">
        <v>507</v>
      </c>
      <c r="R8" s="51" t="s">
        <v>26</v>
      </c>
      <c r="S8" s="54">
        <v>1</v>
      </c>
      <c r="T8" s="51" t="s">
        <v>31</v>
      </c>
      <c r="U8" s="51" t="s">
        <v>32</v>
      </c>
      <c r="V8" s="51" t="s">
        <v>132</v>
      </c>
      <c r="W8" s="42"/>
      <c r="X8" s="51" t="str">
        <f>SUBSTITUTE(SUBSTITUTE(SUBSTITUTE(Table1[[#This Row],[Người thực hiện]], "Nguyễn Ngọc Anh, ", ""), ", Nguyễn Ngọc Anh", ""), ", TN CSTN_K Giao Việc", "")</f>
        <v>Đào Mạnh Sơn</v>
      </c>
      <c r="Y8" s="52">
        <f>DAY(Table1[[#This Row],[Ngày tạo]])</f>
        <v>6</v>
      </c>
      <c r="Z8" s="52" t="str">
        <f>CHOOSE(WEEKDAY(Table1[[#This Row],[Ngày tạo]]),"CNhat","Thứ 2","Thứ 3","Thứ 4","Thứ 5","Thứ 6","Thứ 7")</f>
        <v>Thứ 2</v>
      </c>
      <c r="AA8" s="53">
        <f>INT((DAY(Table1[[#This Row],[Ngày tạo]]))/7)+1</f>
        <v>1</v>
      </c>
      <c r="AB8" s="52">
        <f>MONTH(Table1[[#This Row],[Ngày tạo]])</f>
        <v>1</v>
      </c>
      <c r="AC8" s="52">
        <f>YEAR(Table1[[#This Row],[Ngày tạo]])</f>
        <v>2025</v>
      </c>
      <c r="AD8" s="103" t="str">
        <f>IFERROR(VLOOKUP(Table1[[#This Row],[Tòa nhà]],'03. Chia KV'!$C$2:$K$92,9,0),0)</f>
        <v>09.2.KV HN2</v>
      </c>
      <c r="AE8" s="118"/>
      <c r="AF8" s="121"/>
    </row>
    <row r="9" spans="1:32" ht="62.4" x14ac:dyDescent="0.3">
      <c r="A9" s="52">
        <v>74</v>
      </c>
      <c r="B9" s="51" t="s">
        <v>507</v>
      </c>
      <c r="C9" s="51" t="s">
        <v>128</v>
      </c>
      <c r="D9" s="51" t="s">
        <v>507</v>
      </c>
      <c r="E9" s="51" t="s">
        <v>648</v>
      </c>
      <c r="F9" s="51" t="s">
        <v>70</v>
      </c>
      <c r="G9" s="51" t="s">
        <v>507</v>
      </c>
      <c r="H9" s="68" t="s">
        <v>649</v>
      </c>
      <c r="I9" s="49" t="s">
        <v>650</v>
      </c>
      <c r="J9" s="51" t="s">
        <v>52</v>
      </c>
      <c r="K9" s="51" t="s">
        <v>29</v>
      </c>
      <c r="L9" s="51" t="s">
        <v>507</v>
      </c>
      <c r="M9" s="51" t="s">
        <v>30</v>
      </c>
      <c r="N9" s="49" t="s">
        <v>651</v>
      </c>
      <c r="O9" s="51" t="s">
        <v>53</v>
      </c>
      <c r="P9" s="51" t="s">
        <v>507</v>
      </c>
      <c r="Q9" s="51" t="s">
        <v>507</v>
      </c>
      <c r="R9" s="55" t="s">
        <v>35</v>
      </c>
      <c r="S9" s="54">
        <v>0</v>
      </c>
      <c r="T9" s="51" t="s">
        <v>31</v>
      </c>
      <c r="U9" s="51" t="s">
        <v>32</v>
      </c>
      <c r="V9" s="51" t="s">
        <v>43</v>
      </c>
      <c r="W9" s="42"/>
      <c r="X9" s="51" t="str">
        <f>SUBSTITUTE(SUBSTITUTE(SUBSTITUTE(Table1[[#This Row],[Người thực hiện]], "Nguyễn Ngọc Anh, ", ""), ", Nguyễn Ngọc Anh", ""), ", TN CSTN_K Giao Việc", "")</f>
        <v>Nguyễn Quang Trinh</v>
      </c>
      <c r="Y9" s="52">
        <f>DAY(Table1[[#This Row],[Ngày tạo]])</f>
        <v>6</v>
      </c>
      <c r="Z9" s="52" t="str">
        <f>CHOOSE(WEEKDAY(Table1[[#This Row],[Ngày tạo]]),"CNhat","Thứ 2","Thứ 3","Thứ 4","Thứ 5","Thứ 6","Thứ 7")</f>
        <v>Thứ 2</v>
      </c>
      <c r="AA9" s="53">
        <f>INT((DAY(Table1[[#This Row],[Ngày tạo]]))/7)+1</f>
        <v>1</v>
      </c>
      <c r="AB9" s="52">
        <f>MONTH(Table1[[#This Row],[Ngày tạo]])</f>
        <v>1</v>
      </c>
      <c r="AC9" s="52">
        <f>YEAR(Table1[[#This Row],[Ngày tạo]])</f>
        <v>2025</v>
      </c>
      <c r="AD9" s="103" t="str">
        <f>IFERROR(VLOOKUP(Table1[[#This Row],[Tòa nhà]],'03. Chia KV'!$C$2:$K$92,9,0),0)</f>
        <v>09.3.KV HN3</v>
      </c>
      <c r="AE9" s="118"/>
      <c r="AF9" s="121"/>
    </row>
    <row r="10" spans="1:32" ht="31.2" x14ac:dyDescent="0.3">
      <c r="A10" s="52">
        <v>75</v>
      </c>
      <c r="B10" s="51" t="s">
        <v>507</v>
      </c>
      <c r="C10" s="51" t="s">
        <v>107</v>
      </c>
      <c r="D10" s="51" t="s">
        <v>507</v>
      </c>
      <c r="E10" s="51" t="s">
        <v>652</v>
      </c>
      <c r="F10" s="51" t="s">
        <v>652</v>
      </c>
      <c r="G10" s="51" t="s">
        <v>507</v>
      </c>
      <c r="H10" s="68" t="s">
        <v>653</v>
      </c>
      <c r="I10" s="49" t="s">
        <v>654</v>
      </c>
      <c r="J10" s="51" t="s">
        <v>52</v>
      </c>
      <c r="K10" s="51" t="s">
        <v>29</v>
      </c>
      <c r="L10" s="51" t="s">
        <v>507</v>
      </c>
      <c r="M10" s="51" t="s">
        <v>30</v>
      </c>
      <c r="N10" s="49" t="s">
        <v>655</v>
      </c>
      <c r="O10" s="51" t="s">
        <v>53</v>
      </c>
      <c r="P10" s="51" t="s">
        <v>507</v>
      </c>
      <c r="Q10" s="51" t="s">
        <v>507</v>
      </c>
      <c r="R10" s="51" t="s">
        <v>35</v>
      </c>
      <c r="S10" s="54">
        <v>0</v>
      </c>
      <c r="T10" s="51" t="s">
        <v>31</v>
      </c>
      <c r="U10" s="51" t="s">
        <v>32</v>
      </c>
      <c r="V10" s="51" t="s">
        <v>45</v>
      </c>
      <c r="W10" s="42"/>
      <c r="X10" s="51" t="str">
        <f>SUBSTITUTE(SUBSTITUTE(SUBSTITUTE(Table1[[#This Row],[Người thực hiện]], "Nguyễn Ngọc Anh, ", ""), ", Nguyễn Ngọc Anh", ""), ", TN CSTN_K Giao Việc", "")</f>
        <v>Nguyễn Quang Trinh</v>
      </c>
      <c r="Y10" s="52">
        <f>DAY(Table1[[#This Row],[Ngày tạo]])</f>
        <v>9</v>
      </c>
      <c r="Z10" s="52" t="str">
        <f>CHOOSE(WEEKDAY(Table1[[#This Row],[Ngày tạo]]),"CNhat","Thứ 2","Thứ 3","Thứ 4","Thứ 5","Thứ 6","Thứ 7")</f>
        <v>Thứ 5</v>
      </c>
      <c r="AA10" s="53">
        <f>INT((DAY(Table1[[#This Row],[Ngày tạo]]))/7)+1</f>
        <v>2</v>
      </c>
      <c r="AB10" s="52">
        <f>MONTH(Table1[[#This Row],[Ngày tạo]])</f>
        <v>1</v>
      </c>
      <c r="AC10" s="52">
        <f>YEAR(Table1[[#This Row],[Ngày tạo]])</f>
        <v>2025</v>
      </c>
      <c r="AD10" s="103" t="s">
        <v>353</v>
      </c>
      <c r="AE10" s="118"/>
      <c r="AF10" s="121"/>
    </row>
    <row r="11" spans="1:32" ht="31.2" x14ac:dyDescent="0.3">
      <c r="A11" s="52">
        <v>76</v>
      </c>
      <c r="B11" s="51" t="s">
        <v>507</v>
      </c>
      <c r="C11" s="51" t="s">
        <v>107</v>
      </c>
      <c r="D11" s="51" t="s">
        <v>507</v>
      </c>
      <c r="E11" s="51" t="s">
        <v>656</v>
      </c>
      <c r="F11" s="51" t="s">
        <v>656</v>
      </c>
      <c r="G11" s="51" t="s">
        <v>507</v>
      </c>
      <c r="H11" s="68" t="s">
        <v>657</v>
      </c>
      <c r="I11" s="49" t="s">
        <v>658</v>
      </c>
      <c r="J11" s="51" t="s">
        <v>52</v>
      </c>
      <c r="K11" s="51" t="s">
        <v>29</v>
      </c>
      <c r="L11" s="51" t="s">
        <v>507</v>
      </c>
      <c r="M11" s="51" t="s">
        <v>30</v>
      </c>
      <c r="N11" s="49" t="s">
        <v>659</v>
      </c>
      <c r="O11" s="51" t="s">
        <v>510</v>
      </c>
      <c r="P11" s="51" t="s">
        <v>507</v>
      </c>
      <c r="Q11" s="51" t="s">
        <v>507</v>
      </c>
      <c r="R11" s="51" t="s">
        <v>35</v>
      </c>
      <c r="S11" s="54">
        <v>0</v>
      </c>
      <c r="T11" s="51" t="s">
        <v>31</v>
      </c>
      <c r="U11" s="51" t="s">
        <v>32</v>
      </c>
      <c r="V11" s="51" t="s">
        <v>45</v>
      </c>
      <c r="W11" s="42"/>
      <c r="X11" s="51" t="str">
        <f>SUBSTITUTE(SUBSTITUTE(SUBSTITUTE(Table1[[#This Row],[Người thực hiện]], "Nguyễn Ngọc Anh, ", ""), ", Nguyễn Ngọc Anh", ""), ", TN CSTN_K Giao Việc", "")</f>
        <v>Nguyễn Quang Trinh</v>
      </c>
      <c r="Y11" s="52">
        <f>DAY(Table1[[#This Row],[Ngày tạo]])</f>
        <v>9</v>
      </c>
      <c r="Z11" s="52" t="str">
        <f>CHOOSE(WEEKDAY(Table1[[#This Row],[Ngày tạo]]),"CNhat","Thứ 2","Thứ 3","Thứ 4","Thứ 5","Thứ 6","Thứ 7")</f>
        <v>Thứ 5</v>
      </c>
      <c r="AA11" s="53">
        <f>INT((DAY(Table1[[#This Row],[Ngày tạo]]))/7)+1</f>
        <v>2</v>
      </c>
      <c r="AB11" s="52">
        <f>MONTH(Table1[[#This Row],[Ngày tạo]])</f>
        <v>1</v>
      </c>
      <c r="AC11" s="52">
        <f>YEAR(Table1[[#This Row],[Ngày tạo]])</f>
        <v>2025</v>
      </c>
      <c r="AD11" s="103" t="str">
        <f>IFERROR(VLOOKUP(Table1[[#This Row],[Tòa nhà]],'03. Chia KV'!$C$2:$K$92,9,0),0)</f>
        <v>09.3.KV HN3</v>
      </c>
      <c r="AE11" s="118"/>
      <c r="AF11" s="121"/>
    </row>
    <row r="12" spans="1:32" ht="31.2" x14ac:dyDescent="0.3">
      <c r="A12" s="52">
        <v>79</v>
      </c>
      <c r="B12" s="51" t="s">
        <v>507</v>
      </c>
      <c r="C12" s="51" t="s">
        <v>87</v>
      </c>
      <c r="D12" s="51" t="s">
        <v>577</v>
      </c>
      <c r="E12" s="51" t="s">
        <v>660</v>
      </c>
      <c r="F12" s="51" t="s">
        <v>661</v>
      </c>
      <c r="G12" s="51" t="s">
        <v>507</v>
      </c>
      <c r="H12" s="68" t="s">
        <v>662</v>
      </c>
      <c r="I12" s="49" t="s">
        <v>663</v>
      </c>
      <c r="J12" s="51" t="s">
        <v>46</v>
      </c>
      <c r="K12" s="51" t="s">
        <v>29</v>
      </c>
      <c r="L12" s="51" t="s">
        <v>507</v>
      </c>
      <c r="M12" s="51" t="s">
        <v>25</v>
      </c>
      <c r="N12" s="49" t="s">
        <v>664</v>
      </c>
      <c r="O12" s="51" t="s">
        <v>665</v>
      </c>
      <c r="P12" s="51" t="s">
        <v>507</v>
      </c>
      <c r="Q12" s="51" t="s">
        <v>507</v>
      </c>
      <c r="R12" s="51" t="s">
        <v>35</v>
      </c>
      <c r="S12" s="54">
        <v>0</v>
      </c>
      <c r="T12" s="51" t="s">
        <v>31</v>
      </c>
      <c r="U12" s="51" t="s">
        <v>32</v>
      </c>
      <c r="V12" s="51" t="s">
        <v>185</v>
      </c>
      <c r="W12" s="42"/>
      <c r="X12" s="51" t="str">
        <f>SUBSTITUTE(SUBSTITUTE(SUBSTITUTE(Table1[[#This Row],[Người thực hiện]], "Nguyễn Ngọc Anh, ", ""), ", Nguyễn Ngọc Anh", ""), ", TN CSTN_K Giao Việc", "")</f>
        <v>Nguyễn Tuấn Anh</v>
      </c>
      <c r="Y12" s="52">
        <f>DAY(Table1[[#This Row],[Ngày tạo]])</f>
        <v>15</v>
      </c>
      <c r="Z12" s="52" t="str">
        <f>CHOOSE(WEEKDAY(Table1[[#This Row],[Ngày tạo]]),"CNhat","Thứ 2","Thứ 3","Thứ 4","Thứ 5","Thứ 6","Thứ 7")</f>
        <v>Thứ 4</v>
      </c>
      <c r="AA12" s="53">
        <f>INT((DAY(Table1[[#This Row],[Ngày tạo]]))/7)+1</f>
        <v>3</v>
      </c>
      <c r="AB12" s="52">
        <f>MONTH(Table1[[#This Row],[Ngày tạo]])</f>
        <v>1</v>
      </c>
      <c r="AC12" s="52">
        <f>YEAR(Table1[[#This Row],[Ngày tạo]])</f>
        <v>2025</v>
      </c>
      <c r="AD12" s="103" t="str">
        <f>IFERROR(VLOOKUP(Table1[[#This Row],[Tòa nhà]],'03. Chia KV'!$C$2:$K$92,9,0),0)</f>
        <v>09.2.KV HN2</v>
      </c>
      <c r="AE12" s="118"/>
      <c r="AF12" s="121"/>
    </row>
    <row r="13" spans="1:32" ht="46.8" x14ac:dyDescent="0.3">
      <c r="A13" s="52">
        <v>80</v>
      </c>
      <c r="B13" s="51" t="s">
        <v>507</v>
      </c>
      <c r="C13" s="51" t="s">
        <v>84</v>
      </c>
      <c r="D13" s="51" t="s">
        <v>570</v>
      </c>
      <c r="E13" s="51" t="s">
        <v>666</v>
      </c>
      <c r="F13" s="51" t="s">
        <v>667</v>
      </c>
      <c r="G13" s="51" t="s">
        <v>507</v>
      </c>
      <c r="H13" s="68" t="s">
        <v>668</v>
      </c>
      <c r="I13" s="49" t="s">
        <v>669</v>
      </c>
      <c r="J13" s="51" t="s">
        <v>52</v>
      </c>
      <c r="K13" s="51" t="s">
        <v>29</v>
      </c>
      <c r="L13" s="51" t="s">
        <v>507</v>
      </c>
      <c r="M13" s="51" t="s">
        <v>25</v>
      </c>
      <c r="N13" s="49" t="s">
        <v>670</v>
      </c>
      <c r="O13" s="51" t="s">
        <v>53</v>
      </c>
      <c r="P13" s="51" t="s">
        <v>507</v>
      </c>
      <c r="Q13" s="51" t="s">
        <v>507</v>
      </c>
      <c r="R13" s="51" t="s">
        <v>35</v>
      </c>
      <c r="S13" s="54">
        <v>0</v>
      </c>
      <c r="T13" s="51" t="s">
        <v>31</v>
      </c>
      <c r="U13" s="51" t="s">
        <v>32</v>
      </c>
      <c r="V13" s="51" t="s">
        <v>571</v>
      </c>
      <c r="W13" s="42" t="s">
        <v>507</v>
      </c>
      <c r="X13" s="51" t="str">
        <f>SUBSTITUTE(SUBSTITUTE(SUBSTITUTE(Table1[[#This Row],[Người thực hiện]], "Nguyễn Ngọc Anh, ", ""), ", Nguyễn Ngọc Anh", ""), ", TN CSTN_K Giao Việc", "")</f>
        <v>Nguyễn Quang Trinh</v>
      </c>
      <c r="Y13" s="52">
        <f>DAY(Table1[[#This Row],[Ngày tạo]])</f>
        <v>16</v>
      </c>
      <c r="Z13" s="52" t="str">
        <f>CHOOSE(WEEKDAY(Table1[[#This Row],[Ngày tạo]]),"CNhat","Thứ 2","Thứ 3","Thứ 4","Thứ 5","Thứ 6","Thứ 7")</f>
        <v>Thứ 5</v>
      </c>
      <c r="AA13" s="53">
        <f>INT((DAY(Table1[[#This Row],[Ngày tạo]]))/7)+1</f>
        <v>3</v>
      </c>
      <c r="AB13" s="52">
        <f>MONTH(Table1[[#This Row],[Ngày tạo]])</f>
        <v>1</v>
      </c>
      <c r="AC13" s="52">
        <f>YEAR(Table1[[#This Row],[Ngày tạo]])</f>
        <v>2025</v>
      </c>
      <c r="AD13" s="103" t="str">
        <f>IFERROR(VLOOKUP(Table1[[#This Row],[Tòa nhà]],'03. Chia KV'!$C$2:$K$92,9,0),0)</f>
        <v>09.3.KV HN3</v>
      </c>
      <c r="AE13" s="118"/>
      <c r="AF13" s="121"/>
    </row>
    <row r="14" spans="1:32" ht="31.2" x14ac:dyDescent="0.3">
      <c r="A14" s="52">
        <v>81</v>
      </c>
      <c r="B14" s="51" t="s">
        <v>507</v>
      </c>
      <c r="C14" s="51" t="s">
        <v>87</v>
      </c>
      <c r="D14" s="51" t="s">
        <v>558</v>
      </c>
      <c r="E14" s="51" t="s">
        <v>671</v>
      </c>
      <c r="F14" s="51" t="s">
        <v>672</v>
      </c>
      <c r="G14" s="51" t="s">
        <v>507</v>
      </c>
      <c r="H14" s="68" t="s">
        <v>673</v>
      </c>
      <c r="I14" s="49" t="s">
        <v>674</v>
      </c>
      <c r="J14" s="51" t="s">
        <v>46</v>
      </c>
      <c r="K14" s="51" t="s">
        <v>29</v>
      </c>
      <c r="L14" s="51" t="s">
        <v>507</v>
      </c>
      <c r="M14" s="51" t="s">
        <v>25</v>
      </c>
      <c r="N14" s="49" t="s">
        <v>675</v>
      </c>
      <c r="O14" s="51" t="s">
        <v>572</v>
      </c>
      <c r="P14" s="51" t="s">
        <v>507</v>
      </c>
      <c r="Q14" s="51" t="s">
        <v>507</v>
      </c>
      <c r="R14" s="51" t="s">
        <v>35</v>
      </c>
      <c r="S14" s="54">
        <v>0</v>
      </c>
      <c r="T14" s="51" t="s">
        <v>31</v>
      </c>
      <c r="U14" s="51" t="s">
        <v>32</v>
      </c>
      <c r="V14" s="51" t="s">
        <v>559</v>
      </c>
      <c r="W14" s="42" t="s">
        <v>507</v>
      </c>
      <c r="X14" s="51" t="str">
        <f>SUBSTITUTE(SUBSTITUTE(SUBSTITUTE(Table1[[#This Row],[Người thực hiện]], "Nguyễn Ngọc Anh, ", ""), ", Nguyễn Ngọc Anh", ""), ", TN CSTN_K Giao Việc", "")</f>
        <v>Nguyễn Tuấn Anh</v>
      </c>
      <c r="Y14" s="52">
        <f>DAY(Table1[[#This Row],[Ngày tạo]])</f>
        <v>16</v>
      </c>
      <c r="Z14" s="52" t="str">
        <f>CHOOSE(WEEKDAY(Table1[[#This Row],[Ngày tạo]]),"CNhat","Thứ 2","Thứ 3","Thứ 4","Thứ 5","Thứ 6","Thứ 7")</f>
        <v>Thứ 5</v>
      </c>
      <c r="AA14" s="53">
        <f>INT((DAY(Table1[[#This Row],[Ngày tạo]]))/7)+1</f>
        <v>3</v>
      </c>
      <c r="AB14" s="52">
        <f>MONTH(Table1[[#This Row],[Ngày tạo]])</f>
        <v>1</v>
      </c>
      <c r="AC14" s="52">
        <f>YEAR(Table1[[#This Row],[Ngày tạo]])</f>
        <v>2025</v>
      </c>
      <c r="AD14" s="103" t="str">
        <f>IFERROR(VLOOKUP(Table1[[#This Row],[Tòa nhà]],'03. Chia KV'!$C$2:$K$92,9,0),0)</f>
        <v>09.2.KV HN2</v>
      </c>
      <c r="AE14" s="118"/>
      <c r="AF14" s="121"/>
    </row>
    <row r="15" spans="1:32" ht="31.2" x14ac:dyDescent="0.3">
      <c r="A15" s="52">
        <v>83</v>
      </c>
      <c r="B15" s="51" t="s">
        <v>507</v>
      </c>
      <c r="C15" s="51" t="s">
        <v>87</v>
      </c>
      <c r="D15" s="51" t="s">
        <v>676</v>
      </c>
      <c r="E15" s="51" t="s">
        <v>604</v>
      </c>
      <c r="F15" s="51" t="s">
        <v>677</v>
      </c>
      <c r="G15" s="51" t="s">
        <v>507</v>
      </c>
      <c r="H15" s="68" t="s">
        <v>678</v>
      </c>
      <c r="I15" s="49" t="s">
        <v>674</v>
      </c>
      <c r="J15" s="51" t="s">
        <v>46</v>
      </c>
      <c r="K15" s="51" t="s">
        <v>29</v>
      </c>
      <c r="L15" s="51" t="s">
        <v>507</v>
      </c>
      <c r="M15" s="51" t="s">
        <v>25</v>
      </c>
      <c r="N15" s="49" t="s">
        <v>675</v>
      </c>
      <c r="O15" s="51" t="s">
        <v>572</v>
      </c>
      <c r="P15" s="51" t="s">
        <v>507</v>
      </c>
      <c r="Q15" s="51" t="s">
        <v>507</v>
      </c>
      <c r="R15" s="51" t="s">
        <v>35</v>
      </c>
      <c r="S15" s="54">
        <v>0</v>
      </c>
      <c r="T15" s="51" t="s">
        <v>31</v>
      </c>
      <c r="U15" s="51" t="s">
        <v>32</v>
      </c>
      <c r="V15" s="51" t="s">
        <v>679</v>
      </c>
      <c r="W15" s="42" t="s">
        <v>507</v>
      </c>
      <c r="X15" s="51" t="str">
        <f>SUBSTITUTE(SUBSTITUTE(SUBSTITUTE(Table1[[#This Row],[Người thực hiện]], "Nguyễn Ngọc Anh, ", ""), ", Nguyễn Ngọc Anh", ""), ", TN CSTN_K Giao Việc", "")</f>
        <v>Nguyễn Tuấn Anh</v>
      </c>
      <c r="Y15" s="52">
        <f>DAY(Table1[[#This Row],[Ngày tạo]])</f>
        <v>21</v>
      </c>
      <c r="Z15" s="52" t="str">
        <f>CHOOSE(WEEKDAY(Table1[[#This Row],[Ngày tạo]]),"CNhat","Thứ 2","Thứ 3","Thứ 4","Thứ 5","Thứ 6","Thứ 7")</f>
        <v>Thứ 3</v>
      </c>
      <c r="AA15" s="53">
        <f>INT((DAY(Table1[[#This Row],[Ngày tạo]]))/7)+1</f>
        <v>4</v>
      </c>
      <c r="AB15" s="52">
        <f>MONTH(Table1[[#This Row],[Ngày tạo]])</f>
        <v>1</v>
      </c>
      <c r="AC15" s="52">
        <f>YEAR(Table1[[#This Row],[Ngày tạo]])</f>
        <v>2025</v>
      </c>
      <c r="AD15" s="103" t="str">
        <f>IFERROR(VLOOKUP(Table1[[#This Row],[Tòa nhà]],'03. Chia KV'!$C$2:$K$92,9,0),0)</f>
        <v>09.2.KV HN2</v>
      </c>
      <c r="AE15" s="118"/>
      <c r="AF15" s="121"/>
    </row>
    <row r="16" spans="1:32" ht="62.4" x14ac:dyDescent="0.3">
      <c r="A16" s="52">
        <v>85</v>
      </c>
      <c r="B16" s="51" t="s">
        <v>507</v>
      </c>
      <c r="C16" s="51" t="s">
        <v>87</v>
      </c>
      <c r="D16" s="51" t="s">
        <v>680</v>
      </c>
      <c r="E16" s="51" t="s">
        <v>681</v>
      </c>
      <c r="F16" s="51" t="s">
        <v>682</v>
      </c>
      <c r="G16" s="51" t="s">
        <v>507</v>
      </c>
      <c r="H16" s="68" t="s">
        <v>683</v>
      </c>
      <c r="I16" s="49" t="s">
        <v>684</v>
      </c>
      <c r="J16" s="51" t="s">
        <v>46</v>
      </c>
      <c r="K16" s="51" t="s">
        <v>29</v>
      </c>
      <c r="L16" s="51" t="s">
        <v>507</v>
      </c>
      <c r="M16" s="51" t="s">
        <v>25</v>
      </c>
      <c r="N16" s="49" t="s">
        <v>685</v>
      </c>
      <c r="O16" s="51" t="s">
        <v>686</v>
      </c>
      <c r="P16" s="51" t="s">
        <v>507</v>
      </c>
      <c r="Q16" s="51" t="s">
        <v>507</v>
      </c>
      <c r="R16" s="51" t="s">
        <v>35</v>
      </c>
      <c r="S16" s="54">
        <v>0</v>
      </c>
      <c r="T16" s="51" t="s">
        <v>31</v>
      </c>
      <c r="U16" s="51" t="s">
        <v>32</v>
      </c>
      <c r="V16" s="51" t="s">
        <v>687</v>
      </c>
      <c r="W16" s="42"/>
      <c r="X16" s="51" t="str">
        <f>SUBSTITUTE(SUBSTITUTE(SUBSTITUTE(Table1[[#This Row],[Người thực hiện]], "Nguyễn Ngọc Anh, ", ""), ", Nguyễn Ngọc Anh", ""), ", TN CSTN_K Giao Việc", "")</f>
        <v>Nguyễn Tuấn Anh</v>
      </c>
      <c r="Y16" s="52">
        <f>DAY(Table1[[#This Row],[Ngày tạo]])</f>
        <v>3</v>
      </c>
      <c r="Z16" s="52" t="str">
        <f>CHOOSE(WEEKDAY(Table1[[#This Row],[Ngày tạo]]),"CNhat","Thứ 2","Thứ 3","Thứ 4","Thứ 5","Thứ 6","Thứ 7")</f>
        <v>Thứ 2</v>
      </c>
      <c r="AA16" s="53">
        <f>INT((DAY(Table1[[#This Row],[Ngày tạo]]))/7)+1</f>
        <v>1</v>
      </c>
      <c r="AB16" s="52">
        <f>MONTH(Table1[[#This Row],[Ngày tạo]])</f>
        <v>2</v>
      </c>
      <c r="AC16" s="52">
        <f>YEAR(Table1[[#This Row],[Ngày tạo]])</f>
        <v>2025</v>
      </c>
      <c r="AD16" s="103" t="str">
        <f>IFERROR(VLOOKUP(Table1[[#This Row],[Tòa nhà]],'03. Chia KV'!$C$2:$K$92,9,0),0)</f>
        <v>09.2.KV HN2</v>
      </c>
      <c r="AE16" s="118"/>
      <c r="AF16" s="121"/>
    </row>
    <row r="17" spans="1:32" ht="62.4" x14ac:dyDescent="0.3">
      <c r="A17" s="52">
        <v>86</v>
      </c>
      <c r="B17" s="51" t="s">
        <v>507</v>
      </c>
      <c r="C17" s="51" t="s">
        <v>28</v>
      </c>
      <c r="D17" s="51" t="s">
        <v>507</v>
      </c>
      <c r="E17" s="51" t="s">
        <v>688</v>
      </c>
      <c r="F17" s="51" t="s">
        <v>689</v>
      </c>
      <c r="G17" s="51" t="s">
        <v>507</v>
      </c>
      <c r="H17" s="68" t="s">
        <v>690</v>
      </c>
      <c r="I17" s="49" t="s">
        <v>691</v>
      </c>
      <c r="J17" s="51" t="s">
        <v>58</v>
      </c>
      <c r="K17" s="51" t="s">
        <v>29</v>
      </c>
      <c r="L17" s="51" t="s">
        <v>507</v>
      </c>
      <c r="M17" s="51" t="s">
        <v>25</v>
      </c>
      <c r="N17" s="49" t="s">
        <v>692</v>
      </c>
      <c r="O17" s="51" t="s">
        <v>693</v>
      </c>
      <c r="P17" s="51" t="s">
        <v>507</v>
      </c>
      <c r="Q17" s="51" t="s">
        <v>507</v>
      </c>
      <c r="R17" s="51" t="s">
        <v>35</v>
      </c>
      <c r="S17" s="54">
        <v>0</v>
      </c>
      <c r="T17" s="51" t="s">
        <v>31</v>
      </c>
      <c r="U17" s="51" t="s">
        <v>694</v>
      </c>
      <c r="V17" s="51" t="s">
        <v>155</v>
      </c>
      <c r="W17" s="42"/>
      <c r="X17" s="51" t="str">
        <f>SUBSTITUTE(SUBSTITUTE(SUBSTITUTE(Table1[[#This Row],[Người thực hiện]], "Nguyễn Ngọc Anh, ", ""), ", Nguyễn Ngọc Anh", ""), ", TN CSTN_K Giao Việc", "")</f>
        <v>Hoàng Văn Phong</v>
      </c>
      <c r="Y17" s="52">
        <f>DAY(Table1[[#This Row],[Ngày tạo]])</f>
        <v>4</v>
      </c>
      <c r="Z17" s="52" t="str">
        <f>CHOOSE(WEEKDAY(Table1[[#This Row],[Ngày tạo]]),"CNhat","Thứ 2","Thứ 3","Thứ 4","Thứ 5","Thứ 6","Thứ 7")</f>
        <v>Thứ 3</v>
      </c>
      <c r="AA17" s="53">
        <f>INT((DAY(Table1[[#This Row],[Ngày tạo]]))/7)+1</f>
        <v>1</v>
      </c>
      <c r="AB17" s="52">
        <f>MONTH(Table1[[#This Row],[Ngày tạo]])</f>
        <v>2</v>
      </c>
      <c r="AC17" s="52">
        <f>YEAR(Table1[[#This Row],[Ngày tạo]])</f>
        <v>2025</v>
      </c>
      <c r="AD17" s="103" t="str">
        <f>IFERROR(VLOOKUP(Table1[[#This Row],[Tòa nhà]],'03. Chia KV'!$C$2:$K$92,9,0),0)</f>
        <v>09.4.KV HN4</v>
      </c>
      <c r="AE17" s="118"/>
      <c r="AF17" s="121"/>
    </row>
    <row r="18" spans="1:32" ht="46.8" x14ac:dyDescent="0.3">
      <c r="A18" s="52">
        <v>89</v>
      </c>
      <c r="B18" s="51" t="s">
        <v>507</v>
      </c>
      <c r="C18" s="51" t="s">
        <v>67</v>
      </c>
      <c r="D18" s="51" t="s">
        <v>500</v>
      </c>
      <c r="E18" s="51" t="s">
        <v>604</v>
      </c>
      <c r="F18" s="51" t="s">
        <v>695</v>
      </c>
      <c r="G18" s="51" t="s">
        <v>507</v>
      </c>
      <c r="H18" s="68" t="s">
        <v>696</v>
      </c>
      <c r="I18" s="49" t="s">
        <v>697</v>
      </c>
      <c r="J18" s="51" t="s">
        <v>52</v>
      </c>
      <c r="K18" s="51" t="s">
        <v>29</v>
      </c>
      <c r="L18" s="51" t="s">
        <v>507</v>
      </c>
      <c r="M18" s="51" t="s">
        <v>25</v>
      </c>
      <c r="N18" s="49" t="s">
        <v>698</v>
      </c>
      <c r="O18" s="51" t="s">
        <v>53</v>
      </c>
      <c r="P18" s="51" t="s">
        <v>507</v>
      </c>
      <c r="Q18" s="51" t="s">
        <v>507</v>
      </c>
      <c r="R18" s="51" t="s">
        <v>35</v>
      </c>
      <c r="S18" s="54">
        <v>0</v>
      </c>
      <c r="T18" s="51" t="s">
        <v>31</v>
      </c>
      <c r="U18" s="51" t="s">
        <v>32</v>
      </c>
      <c r="V18" s="51" t="s">
        <v>501</v>
      </c>
      <c r="W18" s="42"/>
      <c r="X18" s="51" t="str">
        <f>SUBSTITUTE(SUBSTITUTE(SUBSTITUTE(Table1[[#This Row],[Người thực hiện]], "Nguyễn Ngọc Anh, ", ""), ", Nguyễn Ngọc Anh", ""), ", TN CSTN_K Giao Việc", "")</f>
        <v>Nguyễn Quang Trinh</v>
      </c>
      <c r="Y18" s="52">
        <f>DAY(Table1[[#This Row],[Ngày tạo]])</f>
        <v>13</v>
      </c>
      <c r="Z18" s="52" t="str">
        <f>CHOOSE(WEEKDAY(Table1[[#This Row],[Ngày tạo]]),"CNhat","Thứ 2","Thứ 3","Thứ 4","Thứ 5","Thứ 6","Thứ 7")</f>
        <v>Thứ 5</v>
      </c>
      <c r="AA18" s="53">
        <f>INT((DAY(Table1[[#This Row],[Ngày tạo]]))/7)+1</f>
        <v>2</v>
      </c>
      <c r="AB18" s="52">
        <f>MONTH(Table1[[#This Row],[Ngày tạo]])</f>
        <v>2</v>
      </c>
      <c r="AC18" s="52">
        <f>YEAR(Table1[[#This Row],[Ngày tạo]])</f>
        <v>2025</v>
      </c>
      <c r="AD18" s="103" t="str">
        <f>IFERROR(VLOOKUP(Table1[[#This Row],[Tòa nhà]],'03. Chia KV'!$C$2:$K$92,9,0),0)</f>
        <v>09.3.KV HN3</v>
      </c>
      <c r="AE18" s="118"/>
      <c r="AF18" s="121"/>
    </row>
    <row r="19" spans="1:32" ht="31.2" x14ac:dyDescent="0.3">
      <c r="A19" s="52">
        <v>91</v>
      </c>
      <c r="B19" s="51" t="s">
        <v>507</v>
      </c>
      <c r="C19" s="51" t="s">
        <v>83</v>
      </c>
      <c r="D19" s="51" t="s">
        <v>699</v>
      </c>
      <c r="E19" s="51" t="s">
        <v>604</v>
      </c>
      <c r="F19" s="51" t="s">
        <v>506</v>
      </c>
      <c r="G19" s="51" t="s">
        <v>507</v>
      </c>
      <c r="H19" s="68" t="s">
        <v>700</v>
      </c>
      <c r="I19" s="49" t="s">
        <v>701</v>
      </c>
      <c r="J19" s="51" t="s">
        <v>46</v>
      </c>
      <c r="K19" s="51" t="s">
        <v>29</v>
      </c>
      <c r="L19" s="51" t="s">
        <v>507</v>
      </c>
      <c r="M19" s="51" t="s">
        <v>25</v>
      </c>
      <c r="N19" s="49" t="s">
        <v>702</v>
      </c>
      <c r="O19" s="51" t="s">
        <v>572</v>
      </c>
      <c r="P19" s="51" t="s">
        <v>507</v>
      </c>
      <c r="Q19" s="51" t="s">
        <v>507</v>
      </c>
      <c r="R19" s="51" t="s">
        <v>35</v>
      </c>
      <c r="S19" s="54">
        <v>0</v>
      </c>
      <c r="T19" s="51" t="s">
        <v>31</v>
      </c>
      <c r="U19" s="51" t="s">
        <v>32</v>
      </c>
      <c r="V19" s="51" t="s">
        <v>703</v>
      </c>
      <c r="W19" s="42"/>
      <c r="X19" s="51" t="str">
        <f>SUBSTITUTE(SUBSTITUTE(SUBSTITUTE(Table1[[#This Row],[Người thực hiện]], "Nguyễn Ngọc Anh, ", ""), ", Nguyễn Ngọc Anh", ""), ", TN CSTN_K Giao Việc", "")</f>
        <v>Nguyễn Tuấn Anh</v>
      </c>
      <c r="Y19" s="52">
        <f>DAY(Table1[[#This Row],[Ngày tạo]])</f>
        <v>19</v>
      </c>
      <c r="Z19" s="52" t="str">
        <f>CHOOSE(WEEKDAY(Table1[[#This Row],[Ngày tạo]]),"CNhat","Thứ 2","Thứ 3","Thứ 4","Thứ 5","Thứ 6","Thứ 7")</f>
        <v>Thứ 4</v>
      </c>
      <c r="AA19" s="53">
        <f>INT((DAY(Table1[[#This Row],[Ngày tạo]]))/7)+1</f>
        <v>3</v>
      </c>
      <c r="AB19" s="52">
        <f>MONTH(Table1[[#This Row],[Ngày tạo]])</f>
        <v>2</v>
      </c>
      <c r="AC19" s="52">
        <f>YEAR(Table1[[#This Row],[Ngày tạo]])</f>
        <v>2025</v>
      </c>
      <c r="AD19" s="103" t="str">
        <f>IFERROR(VLOOKUP(Table1[[#This Row],[Tòa nhà]],'03. Chia KV'!$C$2:$K$92,9,0),0)</f>
        <v>09.2.KV HN2</v>
      </c>
      <c r="AE19" s="118"/>
      <c r="AF19" s="121"/>
    </row>
    <row r="20" spans="1:32" ht="31.2" x14ac:dyDescent="0.3">
      <c r="A20" s="52">
        <v>94</v>
      </c>
      <c r="B20" s="51" t="s">
        <v>507</v>
      </c>
      <c r="C20" s="51" t="s">
        <v>87</v>
      </c>
      <c r="D20" s="51" t="s">
        <v>558</v>
      </c>
      <c r="E20" s="51" t="s">
        <v>704</v>
      </c>
      <c r="F20" s="51" t="s">
        <v>704</v>
      </c>
      <c r="G20" s="51" t="s">
        <v>507</v>
      </c>
      <c r="H20" s="68" t="s">
        <v>705</v>
      </c>
      <c r="I20" s="49" t="s">
        <v>706</v>
      </c>
      <c r="J20" s="51" t="s">
        <v>46</v>
      </c>
      <c r="K20" s="51" t="s">
        <v>29</v>
      </c>
      <c r="L20" s="51" t="s">
        <v>507</v>
      </c>
      <c r="M20" s="51" t="s">
        <v>25</v>
      </c>
      <c r="N20" s="49" t="s">
        <v>707</v>
      </c>
      <c r="O20" s="51" t="s">
        <v>708</v>
      </c>
      <c r="P20" s="51" t="s">
        <v>507</v>
      </c>
      <c r="Q20" s="51" t="s">
        <v>507</v>
      </c>
      <c r="R20" s="51" t="s">
        <v>35</v>
      </c>
      <c r="S20" s="54">
        <v>0</v>
      </c>
      <c r="T20" s="51" t="s">
        <v>31</v>
      </c>
      <c r="U20" s="51" t="s">
        <v>32</v>
      </c>
      <c r="V20" s="51" t="s">
        <v>559</v>
      </c>
      <c r="W20" s="42"/>
      <c r="X20" s="51" t="str">
        <f>SUBSTITUTE(SUBSTITUTE(SUBSTITUTE(Table1[[#This Row],[Người thực hiện]], "Nguyễn Ngọc Anh, ", ""), ", Nguyễn Ngọc Anh", ""), ", TN CSTN_K Giao Việc", "")</f>
        <v>Nguyễn Tuấn Anh</v>
      </c>
      <c r="Y20" s="52">
        <f>DAY(Table1[[#This Row],[Ngày tạo]])</f>
        <v>20</v>
      </c>
      <c r="Z20" s="52" t="str">
        <f>CHOOSE(WEEKDAY(Table1[[#This Row],[Ngày tạo]]),"CNhat","Thứ 2","Thứ 3","Thứ 4","Thứ 5","Thứ 6","Thứ 7")</f>
        <v>Thứ 5</v>
      </c>
      <c r="AA20" s="53">
        <f>INT((DAY(Table1[[#This Row],[Ngày tạo]]))/7)+1</f>
        <v>3</v>
      </c>
      <c r="AB20" s="52">
        <f>MONTH(Table1[[#This Row],[Ngày tạo]])</f>
        <v>2</v>
      </c>
      <c r="AC20" s="52">
        <f>YEAR(Table1[[#This Row],[Ngày tạo]])</f>
        <v>2025</v>
      </c>
      <c r="AD20" s="103" t="str">
        <f>IFERROR(VLOOKUP(Table1[[#This Row],[Tòa nhà]],'03. Chia KV'!$C$2:$K$92,9,0),0)</f>
        <v>09.2.KV HN2</v>
      </c>
      <c r="AE20" s="118"/>
      <c r="AF20" s="121"/>
    </row>
    <row r="21" spans="1:32" ht="31.2" x14ac:dyDescent="0.3">
      <c r="A21" s="52">
        <v>95</v>
      </c>
      <c r="B21" s="51" t="s">
        <v>507</v>
      </c>
      <c r="C21" s="51" t="s">
        <v>131</v>
      </c>
      <c r="D21" s="51" t="s">
        <v>504</v>
      </c>
      <c r="E21" s="51" t="s">
        <v>521</v>
      </c>
      <c r="F21" s="51" t="s">
        <v>709</v>
      </c>
      <c r="G21" s="51" t="s">
        <v>507</v>
      </c>
      <c r="H21" s="68" t="s">
        <v>710</v>
      </c>
      <c r="I21" s="49" t="s">
        <v>711</v>
      </c>
      <c r="J21" s="51" t="s">
        <v>52</v>
      </c>
      <c r="K21" s="51" t="s">
        <v>29</v>
      </c>
      <c r="L21" s="51" t="s">
        <v>507</v>
      </c>
      <c r="M21" s="51" t="s">
        <v>25</v>
      </c>
      <c r="N21" s="49" t="s">
        <v>712</v>
      </c>
      <c r="O21" s="51" t="s">
        <v>713</v>
      </c>
      <c r="P21" s="51" t="s">
        <v>507</v>
      </c>
      <c r="Q21" s="51" t="s">
        <v>507</v>
      </c>
      <c r="R21" s="51" t="s">
        <v>35</v>
      </c>
      <c r="S21" s="54">
        <v>0</v>
      </c>
      <c r="T21" s="51" t="s">
        <v>31</v>
      </c>
      <c r="U21" s="51" t="s">
        <v>32</v>
      </c>
      <c r="V21" s="51" t="s">
        <v>505</v>
      </c>
      <c r="W21" s="42"/>
      <c r="X21" s="51" t="str">
        <f>SUBSTITUTE(SUBSTITUTE(SUBSTITUTE(Table1[[#This Row],[Người thực hiện]], "Nguyễn Ngọc Anh, ", ""), ", Nguyễn Ngọc Anh", ""), ", TN CSTN_K Giao Việc", "")</f>
        <v>Nguyễn Quang Trinh</v>
      </c>
      <c r="Y21" s="52">
        <f>DAY(Table1[[#This Row],[Ngày tạo]])</f>
        <v>21</v>
      </c>
      <c r="Z21" s="52" t="str">
        <f>CHOOSE(WEEKDAY(Table1[[#This Row],[Ngày tạo]]),"CNhat","Thứ 2","Thứ 3","Thứ 4","Thứ 5","Thứ 6","Thứ 7")</f>
        <v>Thứ 6</v>
      </c>
      <c r="AA21" s="53">
        <f>INT((DAY(Table1[[#This Row],[Ngày tạo]]))/7)+1</f>
        <v>4</v>
      </c>
      <c r="AB21" s="52">
        <f>MONTH(Table1[[#This Row],[Ngày tạo]])</f>
        <v>2</v>
      </c>
      <c r="AC21" s="52">
        <f>YEAR(Table1[[#This Row],[Ngày tạo]])</f>
        <v>2025</v>
      </c>
      <c r="AD21" s="103" t="str">
        <f>IFERROR(VLOOKUP(Table1[[#This Row],[Tòa nhà]],'03. Chia KV'!$C$2:$K$92,9,0),0)</f>
        <v>09.3.KV HN3</v>
      </c>
      <c r="AE21" s="118"/>
      <c r="AF21" s="121"/>
    </row>
    <row r="22" spans="1:32" ht="31.2" x14ac:dyDescent="0.3">
      <c r="A22" s="52">
        <v>99</v>
      </c>
      <c r="B22" s="51" t="s">
        <v>507</v>
      </c>
      <c r="C22" s="51" t="s">
        <v>156</v>
      </c>
      <c r="D22" s="51" t="s">
        <v>507</v>
      </c>
      <c r="E22" s="51" t="s">
        <v>621</v>
      </c>
      <c r="F22" s="51" t="s">
        <v>621</v>
      </c>
      <c r="G22" s="51" t="s">
        <v>507</v>
      </c>
      <c r="H22" s="68" t="s">
        <v>714</v>
      </c>
      <c r="I22" s="49" t="s">
        <v>715</v>
      </c>
      <c r="J22" s="51" t="s">
        <v>38</v>
      </c>
      <c r="K22" s="51" t="s">
        <v>29</v>
      </c>
      <c r="L22" s="51" t="s">
        <v>507</v>
      </c>
      <c r="M22" s="51" t="s">
        <v>25</v>
      </c>
      <c r="N22" s="49" t="s">
        <v>716</v>
      </c>
      <c r="O22" s="51" t="s">
        <v>717</v>
      </c>
      <c r="P22" s="51" t="s">
        <v>507</v>
      </c>
      <c r="Q22" s="51" t="s">
        <v>507</v>
      </c>
      <c r="R22" s="51" t="s">
        <v>35</v>
      </c>
      <c r="S22" s="54">
        <v>0</v>
      </c>
      <c r="T22" s="51" t="s">
        <v>31</v>
      </c>
      <c r="U22" s="51" t="s">
        <v>32</v>
      </c>
      <c r="V22" s="51" t="s">
        <v>79</v>
      </c>
      <c r="W22" s="42"/>
      <c r="X22" s="51" t="str">
        <f>SUBSTITUTE(SUBSTITUTE(SUBSTITUTE(Table1[[#This Row],[Người thực hiện]], "Nguyễn Ngọc Anh, ", ""), ", Nguyễn Ngọc Anh", ""), ", TN CSTN_K Giao Việc", "")</f>
        <v>Đào Mạnh Sơn</v>
      </c>
      <c r="Y22" s="52">
        <f>DAY(Table1[[#This Row],[Ngày tạo]])</f>
        <v>24</v>
      </c>
      <c r="Z22" s="52" t="str">
        <f>CHOOSE(WEEKDAY(Table1[[#This Row],[Ngày tạo]]),"CNhat","Thứ 2","Thứ 3","Thứ 4","Thứ 5","Thứ 6","Thứ 7")</f>
        <v>Thứ 2</v>
      </c>
      <c r="AA22" s="53">
        <f>INT((DAY(Table1[[#This Row],[Ngày tạo]]))/7)+1</f>
        <v>4</v>
      </c>
      <c r="AB22" s="52">
        <f>MONTH(Table1[[#This Row],[Ngày tạo]])</f>
        <v>2</v>
      </c>
      <c r="AC22" s="52">
        <f>YEAR(Table1[[#This Row],[Ngày tạo]])</f>
        <v>2025</v>
      </c>
      <c r="AD22" s="103" t="str">
        <f>IFERROR(VLOOKUP(Table1[[#This Row],[Tòa nhà]],'03. Chia KV'!$C$2:$K$92,9,0),0)</f>
        <v>09.2.KV HN2</v>
      </c>
      <c r="AE22" s="118"/>
      <c r="AF22" s="121"/>
    </row>
    <row r="23" spans="1:32" ht="46.8" x14ac:dyDescent="0.3">
      <c r="A23" s="52">
        <v>100</v>
      </c>
      <c r="B23" s="51" t="s">
        <v>507</v>
      </c>
      <c r="C23" s="51" t="s">
        <v>73</v>
      </c>
      <c r="D23" s="51" t="s">
        <v>507</v>
      </c>
      <c r="E23" s="51" t="s">
        <v>581</v>
      </c>
      <c r="F23" s="51" t="s">
        <v>718</v>
      </c>
      <c r="G23" s="51" t="s">
        <v>507</v>
      </c>
      <c r="H23" s="68" t="s">
        <v>719</v>
      </c>
      <c r="I23" s="49" t="s">
        <v>720</v>
      </c>
      <c r="J23" s="51" t="s">
        <v>46</v>
      </c>
      <c r="K23" s="51" t="s">
        <v>29</v>
      </c>
      <c r="L23" s="51" t="s">
        <v>507</v>
      </c>
      <c r="M23" s="51" t="s">
        <v>30</v>
      </c>
      <c r="N23" s="49" t="s">
        <v>721</v>
      </c>
      <c r="O23" s="51" t="s">
        <v>722</v>
      </c>
      <c r="P23" s="51" t="s">
        <v>507</v>
      </c>
      <c r="Q23" s="51" t="s">
        <v>507</v>
      </c>
      <c r="R23" s="51" t="s">
        <v>35</v>
      </c>
      <c r="S23" s="54">
        <v>0</v>
      </c>
      <c r="T23" s="51" t="s">
        <v>31</v>
      </c>
      <c r="U23" s="51" t="s">
        <v>32</v>
      </c>
      <c r="V23" s="51" t="s">
        <v>45</v>
      </c>
      <c r="W23" s="42" t="s">
        <v>507</v>
      </c>
      <c r="X23" s="51" t="str">
        <f>SUBSTITUTE(SUBSTITUTE(SUBSTITUTE(Table1[[#This Row],[Người thực hiện]], "Nguyễn Ngọc Anh, ", ""), ", Nguyễn Ngọc Anh", ""), ", TN CSTN_K Giao Việc", "")</f>
        <v>Nguyễn Tuấn Anh</v>
      </c>
      <c r="Y23" s="52">
        <f>DAY(Table1[[#This Row],[Ngày tạo]])</f>
        <v>24</v>
      </c>
      <c r="Z23" s="52" t="str">
        <f>CHOOSE(WEEKDAY(Table1[[#This Row],[Ngày tạo]]),"CNhat","Thứ 2","Thứ 3","Thứ 4","Thứ 5","Thứ 6","Thứ 7")</f>
        <v>Thứ 2</v>
      </c>
      <c r="AA23" s="53">
        <f>INT((DAY(Table1[[#This Row],[Ngày tạo]]))/7)+1</f>
        <v>4</v>
      </c>
      <c r="AB23" s="52">
        <f>MONTH(Table1[[#This Row],[Ngày tạo]])</f>
        <v>2</v>
      </c>
      <c r="AC23" s="52">
        <f>YEAR(Table1[[#This Row],[Ngày tạo]])</f>
        <v>2025</v>
      </c>
      <c r="AD23" s="103" t="str">
        <f>IFERROR(VLOOKUP(Table1[[#This Row],[Tòa nhà]],'03. Chia KV'!$C$2:$K$92,9,0),0)</f>
        <v>09.2.KV HN2</v>
      </c>
      <c r="AE23" s="118"/>
      <c r="AF23" s="121"/>
    </row>
    <row r="24" spans="1:32" ht="31.2" x14ac:dyDescent="0.3">
      <c r="A24" s="52">
        <v>102</v>
      </c>
      <c r="B24" s="51" t="s">
        <v>507</v>
      </c>
      <c r="C24" s="51" t="s">
        <v>51</v>
      </c>
      <c r="D24" s="51" t="s">
        <v>507</v>
      </c>
      <c r="E24" s="51" t="s">
        <v>723</v>
      </c>
      <c r="F24" s="51" t="s">
        <v>70</v>
      </c>
      <c r="G24" s="51" t="s">
        <v>507</v>
      </c>
      <c r="H24" s="68" t="s">
        <v>724</v>
      </c>
      <c r="I24" s="49" t="s">
        <v>725</v>
      </c>
      <c r="J24" s="51" t="s">
        <v>52</v>
      </c>
      <c r="K24" s="51" t="s">
        <v>29</v>
      </c>
      <c r="L24" s="51" t="s">
        <v>507</v>
      </c>
      <c r="M24" s="51" t="s">
        <v>25</v>
      </c>
      <c r="N24" s="49" t="s">
        <v>726</v>
      </c>
      <c r="O24" s="51" t="s">
        <v>587</v>
      </c>
      <c r="P24" s="51" t="s">
        <v>507</v>
      </c>
      <c r="Q24" s="51" t="s">
        <v>507</v>
      </c>
      <c r="R24" s="51" t="s">
        <v>35</v>
      </c>
      <c r="S24" s="54">
        <v>0</v>
      </c>
      <c r="T24" s="51" t="s">
        <v>31</v>
      </c>
      <c r="U24" s="51" t="s">
        <v>32</v>
      </c>
      <c r="V24" s="51" t="s">
        <v>106</v>
      </c>
      <c r="W24" s="42" t="s">
        <v>507</v>
      </c>
      <c r="X24" s="51" t="str">
        <f>SUBSTITUTE(SUBSTITUTE(SUBSTITUTE(Table1[[#This Row],[Người thực hiện]], "Nguyễn Ngọc Anh, ", ""), ", Nguyễn Ngọc Anh", ""), ", TN CSTN_K Giao Việc", "")</f>
        <v>Nguyễn Quang Trinh</v>
      </c>
      <c r="Y24" s="52">
        <f>DAY(Table1[[#This Row],[Ngày tạo]])</f>
        <v>26</v>
      </c>
      <c r="Z24" s="52" t="str">
        <f>CHOOSE(WEEKDAY(Table1[[#This Row],[Ngày tạo]]),"CNhat","Thứ 2","Thứ 3","Thứ 4","Thứ 5","Thứ 6","Thứ 7")</f>
        <v>Thứ 4</v>
      </c>
      <c r="AA24" s="53">
        <f>INT((DAY(Table1[[#This Row],[Ngày tạo]]))/7)+1</f>
        <v>4</v>
      </c>
      <c r="AB24" s="52">
        <f>MONTH(Table1[[#This Row],[Ngày tạo]])</f>
        <v>2</v>
      </c>
      <c r="AC24" s="52">
        <f>YEAR(Table1[[#This Row],[Ngày tạo]])</f>
        <v>2025</v>
      </c>
      <c r="AD24" s="103" t="str">
        <f>IFERROR(VLOOKUP(Table1[[#This Row],[Tòa nhà]],'03. Chia KV'!$C$2:$K$92,9,0),0)</f>
        <v>09.3.KV HN3</v>
      </c>
      <c r="AE24" s="118"/>
      <c r="AF24" s="121"/>
    </row>
    <row r="25" spans="1:32" ht="46.8" x14ac:dyDescent="0.3">
      <c r="A25" s="52">
        <v>104</v>
      </c>
      <c r="B25" s="51" t="s">
        <v>507</v>
      </c>
      <c r="C25" s="51" t="s">
        <v>105</v>
      </c>
      <c r="D25" s="51" t="s">
        <v>727</v>
      </c>
      <c r="E25" s="51" t="s">
        <v>728</v>
      </c>
      <c r="F25" s="51" t="s">
        <v>728</v>
      </c>
      <c r="G25" s="51" t="s">
        <v>507</v>
      </c>
      <c r="H25" s="68" t="s">
        <v>729</v>
      </c>
      <c r="I25" s="49" t="s">
        <v>730</v>
      </c>
      <c r="J25" s="51" t="s">
        <v>46</v>
      </c>
      <c r="K25" s="51" t="s">
        <v>29</v>
      </c>
      <c r="L25" s="51" t="s">
        <v>507</v>
      </c>
      <c r="M25" s="51" t="s">
        <v>25</v>
      </c>
      <c r="N25" s="49" t="s">
        <v>731</v>
      </c>
      <c r="O25" s="51" t="s">
        <v>732</v>
      </c>
      <c r="P25" s="51" t="s">
        <v>507</v>
      </c>
      <c r="Q25" s="51" t="s">
        <v>507</v>
      </c>
      <c r="R25" s="55" t="s">
        <v>35</v>
      </c>
      <c r="S25" s="54">
        <v>0</v>
      </c>
      <c r="T25" s="51" t="s">
        <v>31</v>
      </c>
      <c r="U25" s="51" t="s">
        <v>32</v>
      </c>
      <c r="V25" s="51" t="s">
        <v>733</v>
      </c>
      <c r="W25" s="42"/>
      <c r="X25" s="51" t="str">
        <f>SUBSTITUTE(SUBSTITUTE(SUBSTITUTE(Table1[[#This Row],[Người thực hiện]], "Nguyễn Ngọc Anh, ", ""), ", Nguyễn Ngọc Anh", ""), ", TN CSTN_K Giao Việc", "")</f>
        <v>Nguyễn Tuấn Anh</v>
      </c>
      <c r="Y25" s="52">
        <f>DAY(Table1[[#This Row],[Ngày tạo]])</f>
        <v>1</v>
      </c>
      <c r="Z25" s="52" t="str">
        <f>CHOOSE(WEEKDAY(Table1[[#This Row],[Ngày tạo]]),"CNhat","Thứ 2","Thứ 3","Thứ 4","Thứ 5","Thứ 6","Thứ 7")</f>
        <v>Thứ 7</v>
      </c>
      <c r="AA25" s="53">
        <f>INT((DAY(Table1[[#This Row],[Ngày tạo]]))/7)+1</f>
        <v>1</v>
      </c>
      <c r="AB25" s="52">
        <f>MONTH(Table1[[#This Row],[Ngày tạo]])</f>
        <v>3</v>
      </c>
      <c r="AC25" s="52">
        <f>YEAR(Table1[[#This Row],[Ngày tạo]])</f>
        <v>2025</v>
      </c>
      <c r="AD25" s="103" t="str">
        <f>IFERROR(VLOOKUP(Table1[[#This Row],[Tòa nhà]],'03. Chia KV'!$C$2:$K$92,9,0),0)</f>
        <v>09.3.KV HN3</v>
      </c>
      <c r="AE25" s="118"/>
      <c r="AF25" s="121"/>
    </row>
    <row r="26" spans="1:32" ht="31.2" x14ac:dyDescent="0.3">
      <c r="A26" s="52">
        <v>105</v>
      </c>
      <c r="B26" s="51" t="s">
        <v>507</v>
      </c>
      <c r="C26" s="51" t="s">
        <v>102</v>
      </c>
      <c r="D26" s="51" t="s">
        <v>507</v>
      </c>
      <c r="E26" s="51" t="s">
        <v>734</v>
      </c>
      <c r="F26" s="51" t="s">
        <v>735</v>
      </c>
      <c r="G26" s="51" t="s">
        <v>507</v>
      </c>
      <c r="H26" s="68" t="s">
        <v>736</v>
      </c>
      <c r="I26" s="49" t="s">
        <v>737</v>
      </c>
      <c r="J26" s="51" t="s">
        <v>52</v>
      </c>
      <c r="K26" s="51" t="s">
        <v>29</v>
      </c>
      <c r="L26" s="51" t="s">
        <v>507</v>
      </c>
      <c r="M26" s="51" t="s">
        <v>25</v>
      </c>
      <c r="N26" s="49" t="s">
        <v>738</v>
      </c>
      <c r="O26" s="51" t="s">
        <v>53</v>
      </c>
      <c r="P26" s="51" t="s">
        <v>507</v>
      </c>
      <c r="Q26" s="51" t="s">
        <v>507</v>
      </c>
      <c r="R26" s="51" t="s">
        <v>35</v>
      </c>
      <c r="S26" s="54">
        <v>0</v>
      </c>
      <c r="T26" s="51" t="s">
        <v>31</v>
      </c>
      <c r="U26" s="51" t="s">
        <v>32</v>
      </c>
      <c r="V26" s="51" t="s">
        <v>85</v>
      </c>
      <c r="W26" s="42"/>
      <c r="X26" s="51" t="str">
        <f>SUBSTITUTE(SUBSTITUTE(SUBSTITUTE(Table1[[#This Row],[Người thực hiện]], "Nguyễn Ngọc Anh, ", ""), ", Nguyễn Ngọc Anh", ""), ", TN CSTN_K Giao Việc", "")</f>
        <v>Nguyễn Quang Trinh</v>
      </c>
      <c r="Y26" s="52">
        <f>DAY(Table1[[#This Row],[Ngày tạo]])</f>
        <v>1</v>
      </c>
      <c r="Z26" s="52" t="str">
        <f>CHOOSE(WEEKDAY(Table1[[#This Row],[Ngày tạo]]),"CNhat","Thứ 2","Thứ 3","Thứ 4","Thứ 5","Thứ 6","Thứ 7")</f>
        <v>Thứ 7</v>
      </c>
      <c r="AA26" s="53">
        <f>INT((DAY(Table1[[#This Row],[Ngày tạo]]))/7)+1</f>
        <v>1</v>
      </c>
      <c r="AB26" s="52">
        <f>MONTH(Table1[[#This Row],[Ngày tạo]])</f>
        <v>3</v>
      </c>
      <c r="AC26" s="52">
        <f>YEAR(Table1[[#This Row],[Ngày tạo]])</f>
        <v>2025</v>
      </c>
      <c r="AD26" s="103" t="str">
        <f>IFERROR(VLOOKUP(Table1[[#This Row],[Tòa nhà]],'03. Chia KV'!$C$2:$K$92,9,0),0)</f>
        <v>09.3.KV HN3</v>
      </c>
      <c r="AE26" s="118"/>
      <c r="AF26" s="121"/>
    </row>
    <row r="27" spans="1:32" ht="78" x14ac:dyDescent="0.3">
      <c r="A27" s="52">
        <v>108</v>
      </c>
      <c r="B27" s="51" t="s">
        <v>507</v>
      </c>
      <c r="C27" s="51" t="s">
        <v>87</v>
      </c>
      <c r="D27" s="51" t="s">
        <v>523</v>
      </c>
      <c r="E27" s="51" t="s">
        <v>739</v>
      </c>
      <c r="F27" s="51" t="s">
        <v>740</v>
      </c>
      <c r="G27" s="51" t="s">
        <v>507</v>
      </c>
      <c r="H27" s="68" t="s">
        <v>741</v>
      </c>
      <c r="I27" s="49" t="s">
        <v>742</v>
      </c>
      <c r="J27" s="51" t="s">
        <v>46</v>
      </c>
      <c r="K27" s="51" t="s">
        <v>29</v>
      </c>
      <c r="L27" s="51" t="s">
        <v>507</v>
      </c>
      <c r="M27" s="51" t="s">
        <v>25</v>
      </c>
      <c r="N27" s="49" t="s">
        <v>743</v>
      </c>
      <c r="O27" s="51" t="s">
        <v>744</v>
      </c>
      <c r="P27" s="51" t="s">
        <v>507</v>
      </c>
      <c r="Q27" s="51" t="s">
        <v>507</v>
      </c>
      <c r="R27" s="51" t="s">
        <v>35</v>
      </c>
      <c r="S27" s="54">
        <v>0</v>
      </c>
      <c r="T27" s="51" t="s">
        <v>31</v>
      </c>
      <c r="U27" s="51" t="s">
        <v>32</v>
      </c>
      <c r="V27" s="51" t="s">
        <v>745</v>
      </c>
      <c r="W27" s="42"/>
      <c r="X27" s="51" t="str">
        <f>SUBSTITUTE(SUBSTITUTE(SUBSTITUTE(Table1[[#This Row],[Người thực hiện]], "Nguyễn Ngọc Anh, ", ""), ", Nguyễn Ngọc Anh", ""), ", TN CSTN_K Giao Việc", "")</f>
        <v>Nguyễn Tuấn Anh</v>
      </c>
      <c r="Y27" s="52">
        <f>DAY(Table1[[#This Row],[Ngày tạo]])</f>
        <v>1</v>
      </c>
      <c r="Z27" s="52" t="str">
        <f>CHOOSE(WEEKDAY(Table1[[#This Row],[Ngày tạo]]),"CNhat","Thứ 2","Thứ 3","Thứ 4","Thứ 5","Thứ 6","Thứ 7")</f>
        <v>Thứ 7</v>
      </c>
      <c r="AA27" s="53">
        <f>INT((DAY(Table1[[#This Row],[Ngày tạo]]))/7)+1</f>
        <v>1</v>
      </c>
      <c r="AB27" s="52">
        <f>MONTH(Table1[[#This Row],[Ngày tạo]])</f>
        <v>3</v>
      </c>
      <c r="AC27" s="52">
        <f>YEAR(Table1[[#This Row],[Ngày tạo]])</f>
        <v>2025</v>
      </c>
      <c r="AD27" s="103" t="str">
        <f>IFERROR(VLOOKUP(Table1[[#This Row],[Tòa nhà]],'03. Chia KV'!$C$2:$K$92,9,0),0)</f>
        <v>09.2.KV HN2</v>
      </c>
      <c r="AE27" s="118"/>
      <c r="AF27" s="121"/>
    </row>
    <row r="28" spans="1:32" ht="31.2" x14ac:dyDescent="0.3">
      <c r="A28" s="52">
        <v>109</v>
      </c>
      <c r="B28" s="51" t="s">
        <v>507</v>
      </c>
      <c r="C28" s="51" t="s">
        <v>48</v>
      </c>
      <c r="D28" s="51" t="s">
        <v>507</v>
      </c>
      <c r="E28" s="51" t="s">
        <v>746</v>
      </c>
      <c r="F28" s="51" t="s">
        <v>747</v>
      </c>
      <c r="G28" s="51" t="s">
        <v>507</v>
      </c>
      <c r="H28" s="68" t="s">
        <v>748</v>
      </c>
      <c r="I28" s="49" t="s">
        <v>749</v>
      </c>
      <c r="J28" s="51" t="s">
        <v>46</v>
      </c>
      <c r="K28" s="51" t="s">
        <v>29</v>
      </c>
      <c r="L28" s="51" t="s">
        <v>507</v>
      </c>
      <c r="M28" s="51" t="s">
        <v>30</v>
      </c>
      <c r="N28" s="49" t="s">
        <v>750</v>
      </c>
      <c r="O28" s="51" t="s">
        <v>751</v>
      </c>
      <c r="P28" s="51" t="s">
        <v>507</v>
      </c>
      <c r="Q28" s="51" t="s">
        <v>507</v>
      </c>
      <c r="R28" s="51" t="s">
        <v>35</v>
      </c>
      <c r="S28" s="54">
        <v>0</v>
      </c>
      <c r="T28" s="51" t="s">
        <v>31</v>
      </c>
      <c r="U28" s="51" t="s">
        <v>32</v>
      </c>
      <c r="V28" s="51" t="s">
        <v>132</v>
      </c>
      <c r="W28" s="42"/>
      <c r="X28" s="51" t="str">
        <f>SUBSTITUTE(SUBSTITUTE(SUBSTITUTE(Table1[[#This Row],[Người thực hiện]], "Nguyễn Ngọc Anh, ", ""), ", Nguyễn Ngọc Anh", ""), ", TN CSTN_K Giao Việc", "")</f>
        <v>Nguyễn Tuấn Anh</v>
      </c>
      <c r="Y28" s="52">
        <f>DAY(Table1[[#This Row],[Ngày tạo]])</f>
        <v>2</v>
      </c>
      <c r="Z28" s="52" t="str">
        <f>CHOOSE(WEEKDAY(Table1[[#This Row],[Ngày tạo]]),"CNhat","Thứ 2","Thứ 3","Thứ 4","Thứ 5","Thứ 6","Thứ 7")</f>
        <v>CNhat</v>
      </c>
      <c r="AA28" s="53">
        <f>INT((DAY(Table1[[#This Row],[Ngày tạo]]))/7)+1</f>
        <v>1</v>
      </c>
      <c r="AB28" s="52">
        <f>MONTH(Table1[[#This Row],[Ngày tạo]])</f>
        <v>3</v>
      </c>
      <c r="AC28" s="52">
        <f>YEAR(Table1[[#This Row],[Ngày tạo]])</f>
        <v>2025</v>
      </c>
      <c r="AD28" s="103" t="str">
        <f>IFERROR(VLOOKUP(Table1[[#This Row],[Tòa nhà]],'03. Chia KV'!$C$2:$K$92,9,0),0)</f>
        <v>09.1.KV HN1</v>
      </c>
      <c r="AE28" s="118">
        <f>_xlfn.MAXIFS(Table3[Ngày KĐ], Table3[TÊN TÒA NHÀ],Table1[[#This Row],[Tòa nhà]], Table3[Ngày KĐ], "&lt;="&amp;Table1[[#This Row],[Ngày tạo]])</f>
        <v>45718</v>
      </c>
      <c r="AF28" s="120">
        <f>Table1[[#This Row],[Ngày tạo]]-Table1[[#This Row],[Ngày kiểm định]]</f>
        <v>0.38888888889050577</v>
      </c>
    </row>
    <row r="29" spans="1:32" ht="31.2" x14ac:dyDescent="0.3">
      <c r="A29" s="52">
        <v>110</v>
      </c>
      <c r="B29" s="51" t="s">
        <v>507</v>
      </c>
      <c r="C29" s="51" t="s">
        <v>139</v>
      </c>
      <c r="D29" s="51" t="s">
        <v>507</v>
      </c>
      <c r="E29" s="51" t="s">
        <v>746</v>
      </c>
      <c r="F29" s="51" t="s">
        <v>747</v>
      </c>
      <c r="G29" s="51" t="s">
        <v>507</v>
      </c>
      <c r="H29" s="68" t="s">
        <v>752</v>
      </c>
      <c r="I29" s="49" t="s">
        <v>749</v>
      </c>
      <c r="J29" s="51" t="s">
        <v>46</v>
      </c>
      <c r="K29" s="51" t="s">
        <v>29</v>
      </c>
      <c r="L29" s="51" t="s">
        <v>507</v>
      </c>
      <c r="M29" s="51" t="s">
        <v>30</v>
      </c>
      <c r="N29" s="49" t="s">
        <v>753</v>
      </c>
      <c r="O29" s="51" t="s">
        <v>754</v>
      </c>
      <c r="P29" s="51" t="s">
        <v>507</v>
      </c>
      <c r="Q29" s="51" t="s">
        <v>507</v>
      </c>
      <c r="R29" s="51" t="s">
        <v>35</v>
      </c>
      <c r="S29" s="54">
        <v>0</v>
      </c>
      <c r="T29" s="51" t="s">
        <v>31</v>
      </c>
      <c r="U29" s="51" t="s">
        <v>32</v>
      </c>
      <c r="V29" s="51" t="s">
        <v>132</v>
      </c>
      <c r="W29" s="42"/>
      <c r="X29" s="51" t="str">
        <f>SUBSTITUTE(SUBSTITUTE(SUBSTITUTE(Table1[[#This Row],[Người thực hiện]], "Nguyễn Ngọc Anh, ", ""), ", Nguyễn Ngọc Anh", ""), ", TN CSTN_K Giao Việc", "")</f>
        <v>Nguyễn Tuấn Anh</v>
      </c>
      <c r="Y29" s="52">
        <f>DAY(Table1[[#This Row],[Ngày tạo]])</f>
        <v>2</v>
      </c>
      <c r="Z29" s="52" t="str">
        <f>CHOOSE(WEEKDAY(Table1[[#This Row],[Ngày tạo]]),"CNhat","Thứ 2","Thứ 3","Thứ 4","Thứ 5","Thứ 6","Thứ 7")</f>
        <v>CNhat</v>
      </c>
      <c r="AA29" s="53">
        <f>INT((DAY(Table1[[#This Row],[Ngày tạo]]))/7)+1</f>
        <v>1</v>
      </c>
      <c r="AB29" s="52">
        <f>MONTH(Table1[[#This Row],[Ngày tạo]])</f>
        <v>3</v>
      </c>
      <c r="AC29" s="52">
        <f>YEAR(Table1[[#This Row],[Ngày tạo]])</f>
        <v>2025</v>
      </c>
      <c r="AD29" s="103" t="str">
        <f>IFERROR(VLOOKUP(Table1[[#This Row],[Tòa nhà]],'03. Chia KV'!$C$2:$K$92,9,0),0)</f>
        <v>09.1.KV HN1</v>
      </c>
      <c r="AE29" s="118">
        <f>_xlfn.MAXIFS(Table3[Ngày KĐ], Table3[TÊN TÒA NHÀ],Table1[[#This Row],[Tòa nhà]], Table3[Ngày KĐ], "&lt;="&amp;Table1[[#This Row],[Ngày tạo]])</f>
        <v>45718</v>
      </c>
      <c r="AF29" s="120">
        <f>Table1[[#This Row],[Ngày tạo]]-Table1[[#This Row],[Ngày kiểm định]]</f>
        <v>0.39027777777664596</v>
      </c>
    </row>
    <row r="30" spans="1:32" ht="31.2" x14ac:dyDescent="0.3">
      <c r="A30" s="52">
        <v>111</v>
      </c>
      <c r="B30" s="51" t="s">
        <v>507</v>
      </c>
      <c r="C30" s="51" t="s">
        <v>111</v>
      </c>
      <c r="D30" s="51" t="s">
        <v>507</v>
      </c>
      <c r="E30" s="51" t="s">
        <v>746</v>
      </c>
      <c r="F30" s="51" t="s">
        <v>747</v>
      </c>
      <c r="G30" s="51" t="s">
        <v>507</v>
      </c>
      <c r="H30" s="68" t="s">
        <v>755</v>
      </c>
      <c r="I30" s="49" t="s">
        <v>749</v>
      </c>
      <c r="J30" s="51" t="s">
        <v>46</v>
      </c>
      <c r="K30" s="51" t="s">
        <v>29</v>
      </c>
      <c r="L30" s="51" t="s">
        <v>507</v>
      </c>
      <c r="M30" s="51" t="s">
        <v>30</v>
      </c>
      <c r="N30" s="49" t="s">
        <v>756</v>
      </c>
      <c r="O30" s="51" t="s">
        <v>757</v>
      </c>
      <c r="P30" s="51" t="s">
        <v>507</v>
      </c>
      <c r="Q30" s="51" t="s">
        <v>507</v>
      </c>
      <c r="R30" s="51" t="s">
        <v>35</v>
      </c>
      <c r="S30" s="54">
        <v>0</v>
      </c>
      <c r="T30" s="51" t="s">
        <v>31</v>
      </c>
      <c r="U30" s="51" t="s">
        <v>32</v>
      </c>
      <c r="V30" s="51" t="s">
        <v>132</v>
      </c>
      <c r="W30" s="42"/>
      <c r="X30" s="51" t="str">
        <f>SUBSTITUTE(SUBSTITUTE(SUBSTITUTE(Table1[[#This Row],[Người thực hiện]], "Nguyễn Ngọc Anh, ", ""), ", Nguyễn Ngọc Anh", ""), ", TN CSTN_K Giao Việc", "")</f>
        <v>Nguyễn Tuấn Anh</v>
      </c>
      <c r="Y30" s="52">
        <f>DAY(Table1[[#This Row],[Ngày tạo]])</f>
        <v>2</v>
      </c>
      <c r="Z30" s="52" t="str">
        <f>CHOOSE(WEEKDAY(Table1[[#This Row],[Ngày tạo]]),"CNhat","Thứ 2","Thứ 3","Thứ 4","Thứ 5","Thứ 6","Thứ 7")</f>
        <v>CNhat</v>
      </c>
      <c r="AA30" s="53">
        <f>INT((DAY(Table1[[#This Row],[Ngày tạo]]))/7)+1</f>
        <v>1</v>
      </c>
      <c r="AB30" s="52">
        <f>MONTH(Table1[[#This Row],[Ngày tạo]])</f>
        <v>3</v>
      </c>
      <c r="AC30" s="52">
        <f>YEAR(Table1[[#This Row],[Ngày tạo]])</f>
        <v>2025</v>
      </c>
      <c r="AD30" s="103" t="str">
        <f>IFERROR(VLOOKUP(Table1[[#This Row],[Tòa nhà]],'03. Chia KV'!$C$2:$K$92,9,0),0)</f>
        <v>09.1.KV HN1</v>
      </c>
      <c r="AE30" s="118">
        <f>_xlfn.MAXIFS(Table3[Ngày KĐ], Table3[TÊN TÒA NHÀ],Table1[[#This Row],[Tòa nhà]], Table3[Ngày KĐ], "&lt;="&amp;Table1[[#This Row],[Ngày tạo]])</f>
        <v>45718</v>
      </c>
      <c r="AF30" s="120">
        <f>Table1[[#This Row],[Ngày tạo]]-Table1[[#This Row],[Ngày kiểm định]]</f>
        <v>0.39097222222335404</v>
      </c>
    </row>
    <row r="31" spans="1:32" ht="31.2" x14ac:dyDescent="0.3">
      <c r="A31" s="52">
        <v>112</v>
      </c>
      <c r="B31" s="51" t="s">
        <v>507</v>
      </c>
      <c r="C31" s="51" t="s">
        <v>113</v>
      </c>
      <c r="D31" s="51" t="s">
        <v>507</v>
      </c>
      <c r="E31" s="51" t="s">
        <v>746</v>
      </c>
      <c r="F31" s="51" t="s">
        <v>747</v>
      </c>
      <c r="G31" s="51" t="s">
        <v>507</v>
      </c>
      <c r="H31" s="68" t="s">
        <v>755</v>
      </c>
      <c r="I31" s="49" t="s">
        <v>749</v>
      </c>
      <c r="J31" s="51" t="s">
        <v>46</v>
      </c>
      <c r="K31" s="51" t="s">
        <v>29</v>
      </c>
      <c r="L31" s="51" t="s">
        <v>507</v>
      </c>
      <c r="M31" s="51" t="s">
        <v>30</v>
      </c>
      <c r="N31" s="49" t="s">
        <v>758</v>
      </c>
      <c r="O31" s="51" t="s">
        <v>759</v>
      </c>
      <c r="P31" s="51" t="s">
        <v>507</v>
      </c>
      <c r="Q31" s="51" t="s">
        <v>507</v>
      </c>
      <c r="R31" s="51" t="s">
        <v>35</v>
      </c>
      <c r="S31" s="54">
        <v>0</v>
      </c>
      <c r="T31" s="51" t="s">
        <v>31</v>
      </c>
      <c r="U31" s="51" t="s">
        <v>32</v>
      </c>
      <c r="V31" s="51" t="s">
        <v>132</v>
      </c>
      <c r="W31" s="42"/>
      <c r="X31" s="51" t="str">
        <f>SUBSTITUTE(SUBSTITUTE(SUBSTITUTE(Table1[[#This Row],[Người thực hiện]], "Nguyễn Ngọc Anh, ", ""), ", Nguyễn Ngọc Anh", ""), ", TN CSTN_K Giao Việc", "")</f>
        <v>Nguyễn Tuấn Anh</v>
      </c>
      <c r="Y31" s="52">
        <f>DAY(Table1[[#This Row],[Ngày tạo]])</f>
        <v>2</v>
      </c>
      <c r="Z31" s="52" t="str">
        <f>CHOOSE(WEEKDAY(Table1[[#This Row],[Ngày tạo]]),"CNhat","Thứ 2","Thứ 3","Thứ 4","Thứ 5","Thứ 6","Thứ 7")</f>
        <v>CNhat</v>
      </c>
      <c r="AA31" s="53">
        <f>INT((DAY(Table1[[#This Row],[Ngày tạo]]))/7)+1</f>
        <v>1</v>
      </c>
      <c r="AB31" s="52">
        <f>MONTH(Table1[[#This Row],[Ngày tạo]])</f>
        <v>3</v>
      </c>
      <c r="AC31" s="52">
        <f>YEAR(Table1[[#This Row],[Ngày tạo]])</f>
        <v>2025</v>
      </c>
      <c r="AD31" s="103" t="str">
        <f>IFERROR(VLOOKUP(Table1[[#This Row],[Tòa nhà]],'03. Chia KV'!$C$2:$K$92,9,0),0)</f>
        <v>09.2.KV HN2</v>
      </c>
      <c r="AE31" s="118">
        <f>_xlfn.MAXIFS(Table3[Ngày KĐ], Table3[TÊN TÒA NHÀ],Table1[[#This Row],[Tòa nhà]], Table3[Ngày KĐ], "&lt;="&amp;Table1[[#This Row],[Ngày tạo]])</f>
        <v>45718</v>
      </c>
      <c r="AF31" s="120">
        <f>Table1[[#This Row],[Ngày tạo]]-Table1[[#This Row],[Ngày kiểm định]]</f>
        <v>0.39097222222335404</v>
      </c>
    </row>
    <row r="32" spans="1:32" ht="31.2" x14ac:dyDescent="0.3">
      <c r="A32" s="52">
        <v>113</v>
      </c>
      <c r="B32" s="51" t="s">
        <v>507</v>
      </c>
      <c r="C32" s="51" t="s">
        <v>87</v>
      </c>
      <c r="D32" s="51" t="s">
        <v>507</v>
      </c>
      <c r="E32" s="51" t="s">
        <v>746</v>
      </c>
      <c r="F32" s="51" t="s">
        <v>747</v>
      </c>
      <c r="G32" s="51" t="s">
        <v>507</v>
      </c>
      <c r="H32" s="68" t="s">
        <v>760</v>
      </c>
      <c r="I32" s="49" t="s">
        <v>749</v>
      </c>
      <c r="J32" s="51" t="s">
        <v>46</v>
      </c>
      <c r="K32" s="51" t="s">
        <v>29</v>
      </c>
      <c r="L32" s="51" t="s">
        <v>507</v>
      </c>
      <c r="M32" s="51" t="s">
        <v>30</v>
      </c>
      <c r="N32" s="49" t="s">
        <v>761</v>
      </c>
      <c r="O32" s="51" t="s">
        <v>754</v>
      </c>
      <c r="P32" s="51" t="s">
        <v>507</v>
      </c>
      <c r="Q32" s="51" t="s">
        <v>507</v>
      </c>
      <c r="R32" s="51" t="s">
        <v>35</v>
      </c>
      <c r="S32" s="54">
        <v>0</v>
      </c>
      <c r="T32" s="51" t="s">
        <v>31</v>
      </c>
      <c r="U32" s="51" t="s">
        <v>32</v>
      </c>
      <c r="V32" s="51" t="s">
        <v>132</v>
      </c>
      <c r="W32" s="42"/>
      <c r="X32" s="51" t="str">
        <f>SUBSTITUTE(SUBSTITUTE(SUBSTITUTE(Table1[[#This Row],[Người thực hiện]], "Nguyễn Ngọc Anh, ", ""), ", Nguyễn Ngọc Anh", ""), ", TN CSTN_K Giao Việc", "")</f>
        <v>Nguyễn Tuấn Anh</v>
      </c>
      <c r="Y32" s="52">
        <f>DAY(Table1[[#This Row],[Ngày tạo]])</f>
        <v>2</v>
      </c>
      <c r="Z32" s="52" t="str">
        <f>CHOOSE(WEEKDAY(Table1[[#This Row],[Ngày tạo]]),"CNhat","Thứ 2","Thứ 3","Thứ 4","Thứ 5","Thứ 6","Thứ 7")</f>
        <v>CNhat</v>
      </c>
      <c r="AA32" s="53">
        <f>INT((DAY(Table1[[#This Row],[Ngày tạo]]))/7)+1</f>
        <v>1</v>
      </c>
      <c r="AB32" s="52">
        <f>MONTH(Table1[[#This Row],[Ngày tạo]])</f>
        <v>3</v>
      </c>
      <c r="AC32" s="52">
        <f>YEAR(Table1[[#This Row],[Ngày tạo]])</f>
        <v>2025</v>
      </c>
      <c r="AD32" s="103" t="str">
        <f>IFERROR(VLOOKUP(Table1[[#This Row],[Tòa nhà]],'03. Chia KV'!$C$2:$K$92,9,0),0)</f>
        <v>09.2.KV HN2</v>
      </c>
      <c r="AE32" s="118">
        <f>_xlfn.MAXIFS(Table3[Ngày KĐ], Table3[TÊN TÒA NHÀ],Table1[[#This Row],[Tòa nhà]], Table3[Ngày KĐ], "&lt;="&amp;Table1[[#This Row],[Ngày tạo]])</f>
        <v>45718</v>
      </c>
      <c r="AF32" s="120">
        <f>Table1[[#This Row],[Ngày tạo]]-Table1[[#This Row],[Ngày kiểm định]]</f>
        <v>0.39166666667006211</v>
      </c>
    </row>
    <row r="33" spans="1:32" ht="31.2" x14ac:dyDescent="0.3">
      <c r="A33" s="52">
        <v>114</v>
      </c>
      <c r="B33" s="51" t="s">
        <v>507</v>
      </c>
      <c r="C33" s="51" t="s">
        <v>73</v>
      </c>
      <c r="D33" s="51" t="s">
        <v>507</v>
      </c>
      <c r="E33" s="51" t="s">
        <v>746</v>
      </c>
      <c r="F33" s="51" t="s">
        <v>747</v>
      </c>
      <c r="G33" s="51" t="s">
        <v>507</v>
      </c>
      <c r="H33" s="68" t="s">
        <v>762</v>
      </c>
      <c r="I33" s="49" t="s">
        <v>749</v>
      </c>
      <c r="J33" s="51" t="s">
        <v>46</v>
      </c>
      <c r="K33" s="51" t="s">
        <v>29</v>
      </c>
      <c r="L33" s="51" t="s">
        <v>507</v>
      </c>
      <c r="M33" s="51" t="s">
        <v>30</v>
      </c>
      <c r="N33" s="49" t="s">
        <v>763</v>
      </c>
      <c r="O33" s="51" t="s">
        <v>764</v>
      </c>
      <c r="P33" s="51" t="s">
        <v>507</v>
      </c>
      <c r="Q33" s="51" t="s">
        <v>507</v>
      </c>
      <c r="R33" s="51" t="s">
        <v>35</v>
      </c>
      <c r="S33" s="54">
        <v>0</v>
      </c>
      <c r="T33" s="51" t="s">
        <v>31</v>
      </c>
      <c r="U33" s="51" t="s">
        <v>32</v>
      </c>
      <c r="V33" s="51" t="s">
        <v>132</v>
      </c>
      <c r="W33" s="42"/>
      <c r="X33" s="51" t="str">
        <f>SUBSTITUTE(SUBSTITUTE(SUBSTITUTE(Table1[[#This Row],[Người thực hiện]], "Nguyễn Ngọc Anh, ", ""), ", Nguyễn Ngọc Anh", ""), ", TN CSTN_K Giao Việc", "")</f>
        <v>Nguyễn Tuấn Anh</v>
      </c>
      <c r="Y33" s="52">
        <f>DAY(Table1[[#This Row],[Ngày tạo]])</f>
        <v>2</v>
      </c>
      <c r="Z33" s="52" t="str">
        <f>CHOOSE(WEEKDAY(Table1[[#This Row],[Ngày tạo]]),"CNhat","Thứ 2","Thứ 3","Thứ 4","Thứ 5","Thứ 6","Thứ 7")</f>
        <v>CNhat</v>
      </c>
      <c r="AA33" s="53">
        <f>INT((DAY(Table1[[#This Row],[Ngày tạo]]))/7)+1</f>
        <v>1</v>
      </c>
      <c r="AB33" s="52">
        <f>MONTH(Table1[[#This Row],[Ngày tạo]])</f>
        <v>3</v>
      </c>
      <c r="AC33" s="52">
        <f>YEAR(Table1[[#This Row],[Ngày tạo]])</f>
        <v>2025</v>
      </c>
      <c r="AD33" s="103" t="str">
        <f>IFERROR(VLOOKUP(Table1[[#This Row],[Tòa nhà]],'03. Chia KV'!$C$2:$K$92,9,0),0)</f>
        <v>09.2.KV HN2</v>
      </c>
      <c r="AE33" s="118"/>
      <c r="AF33" s="121"/>
    </row>
    <row r="34" spans="1:32" ht="31.2" x14ac:dyDescent="0.3">
      <c r="A34" s="52">
        <v>115</v>
      </c>
      <c r="B34" s="51" t="s">
        <v>507</v>
      </c>
      <c r="C34" s="51" t="s">
        <v>150</v>
      </c>
      <c r="D34" s="51" t="s">
        <v>765</v>
      </c>
      <c r="E34" s="51" t="s">
        <v>766</v>
      </c>
      <c r="F34" s="51" t="s">
        <v>767</v>
      </c>
      <c r="G34" s="51" t="s">
        <v>507</v>
      </c>
      <c r="H34" s="68" t="s">
        <v>768</v>
      </c>
      <c r="I34" s="49" t="s">
        <v>769</v>
      </c>
      <c r="J34" s="51" t="s">
        <v>38</v>
      </c>
      <c r="K34" s="51" t="s">
        <v>29</v>
      </c>
      <c r="L34" s="51" t="s">
        <v>507</v>
      </c>
      <c r="M34" s="51" t="s">
        <v>25</v>
      </c>
      <c r="N34" s="49" t="s">
        <v>770</v>
      </c>
      <c r="O34" s="51" t="s">
        <v>39</v>
      </c>
      <c r="P34" s="51" t="s">
        <v>507</v>
      </c>
      <c r="Q34" s="51" t="s">
        <v>507</v>
      </c>
      <c r="R34" s="51" t="s">
        <v>35</v>
      </c>
      <c r="S34" s="54">
        <v>0</v>
      </c>
      <c r="T34" s="51" t="s">
        <v>31</v>
      </c>
      <c r="U34" s="51" t="s">
        <v>32</v>
      </c>
      <c r="V34" s="51" t="s">
        <v>771</v>
      </c>
      <c r="W34" s="42"/>
      <c r="X34" s="51" t="str">
        <f>SUBSTITUTE(SUBSTITUTE(SUBSTITUTE(Table1[[#This Row],[Người thực hiện]], "Nguyễn Ngọc Anh, ", ""), ", Nguyễn Ngọc Anh", ""), ", TN CSTN_K Giao Việc", "")</f>
        <v>Đào Mạnh Sơn</v>
      </c>
      <c r="Y34" s="52">
        <f>DAY(Table1[[#This Row],[Ngày tạo]])</f>
        <v>2</v>
      </c>
      <c r="Z34" s="52" t="str">
        <f>CHOOSE(WEEKDAY(Table1[[#This Row],[Ngày tạo]]),"CNhat","Thứ 2","Thứ 3","Thứ 4","Thứ 5","Thứ 6","Thứ 7")</f>
        <v>CNhat</v>
      </c>
      <c r="AA34" s="53">
        <f>INT((DAY(Table1[[#This Row],[Ngày tạo]]))/7)+1</f>
        <v>1</v>
      </c>
      <c r="AB34" s="52">
        <f>MONTH(Table1[[#This Row],[Ngày tạo]])</f>
        <v>3</v>
      </c>
      <c r="AC34" s="52">
        <f>YEAR(Table1[[#This Row],[Ngày tạo]])</f>
        <v>2025</v>
      </c>
      <c r="AD34" s="103" t="str">
        <f>IFERROR(VLOOKUP(Table1[[#This Row],[Tòa nhà]],'03. Chia KV'!$C$2:$K$92,9,0),0)</f>
        <v>09.2.KV HN2</v>
      </c>
      <c r="AE34" s="118"/>
      <c r="AF34" s="121"/>
    </row>
    <row r="35" spans="1:32" ht="46.8" x14ac:dyDescent="0.3">
      <c r="A35" s="52">
        <v>116</v>
      </c>
      <c r="B35" s="51" t="s">
        <v>507</v>
      </c>
      <c r="C35" s="51" t="s">
        <v>125</v>
      </c>
      <c r="D35" s="51" t="s">
        <v>507</v>
      </c>
      <c r="E35" s="51" t="s">
        <v>772</v>
      </c>
      <c r="F35" s="51" t="s">
        <v>773</v>
      </c>
      <c r="G35" s="51" t="s">
        <v>507</v>
      </c>
      <c r="H35" s="68" t="s">
        <v>774</v>
      </c>
      <c r="I35" s="49" t="s">
        <v>775</v>
      </c>
      <c r="J35" s="51" t="s">
        <v>38</v>
      </c>
      <c r="K35" s="51" t="s">
        <v>29</v>
      </c>
      <c r="L35" s="51" t="s">
        <v>507</v>
      </c>
      <c r="M35" s="51" t="s">
        <v>30</v>
      </c>
      <c r="N35" s="49" t="s">
        <v>776</v>
      </c>
      <c r="O35" s="51" t="s">
        <v>777</v>
      </c>
      <c r="P35" s="51" t="s">
        <v>507</v>
      </c>
      <c r="Q35" s="51" t="s">
        <v>507</v>
      </c>
      <c r="R35" s="51" t="s">
        <v>35</v>
      </c>
      <c r="S35" s="54">
        <v>0</v>
      </c>
      <c r="T35" s="51" t="s">
        <v>31</v>
      </c>
      <c r="U35" s="51" t="s">
        <v>32</v>
      </c>
      <c r="V35" s="51" t="s">
        <v>43</v>
      </c>
      <c r="W35" s="42"/>
      <c r="X35" s="51" t="str">
        <f>SUBSTITUTE(SUBSTITUTE(SUBSTITUTE(Table1[[#This Row],[Người thực hiện]], "Nguyễn Ngọc Anh, ", ""), ", Nguyễn Ngọc Anh", ""), ", TN CSTN_K Giao Việc", "")</f>
        <v>Đào Mạnh Sơn</v>
      </c>
      <c r="Y35" s="52">
        <f>DAY(Table1[[#This Row],[Ngày tạo]])</f>
        <v>4</v>
      </c>
      <c r="Z35" s="52" t="str">
        <f>CHOOSE(WEEKDAY(Table1[[#This Row],[Ngày tạo]]),"CNhat","Thứ 2","Thứ 3","Thứ 4","Thứ 5","Thứ 6","Thứ 7")</f>
        <v>Thứ 3</v>
      </c>
      <c r="AA35" s="53">
        <f>INT((DAY(Table1[[#This Row],[Ngày tạo]]))/7)+1</f>
        <v>1</v>
      </c>
      <c r="AB35" s="52">
        <f>MONTH(Table1[[#This Row],[Ngày tạo]])</f>
        <v>3</v>
      </c>
      <c r="AC35" s="52">
        <f>YEAR(Table1[[#This Row],[Ngày tạo]])</f>
        <v>2025</v>
      </c>
      <c r="AD35" s="103" t="str">
        <f>IFERROR(VLOOKUP(Table1[[#This Row],[Tòa nhà]],'03. Chia KV'!$C$2:$K$92,9,0),0)</f>
        <v>09.2.KV HN2</v>
      </c>
      <c r="AE35" s="118">
        <f>_xlfn.MAXIFS(Table3[Ngày KĐ], Table3[TÊN TÒA NHÀ],Table1[[#This Row],[Tòa nhà]], Table3[Ngày KĐ], "&lt;="&amp;Table1[[#This Row],[Ngày tạo]])</f>
        <v>45719</v>
      </c>
      <c r="AF35" s="120">
        <f>Table1[[#This Row],[Ngày tạo]]-Table1[[#This Row],[Ngày kiểm định]]</f>
        <v>1.4819444444437977</v>
      </c>
    </row>
    <row r="36" spans="1:32" ht="31.2" x14ac:dyDescent="0.3">
      <c r="A36" s="52">
        <v>117</v>
      </c>
      <c r="B36" s="51" t="s">
        <v>507</v>
      </c>
      <c r="C36" s="51" t="s">
        <v>125</v>
      </c>
      <c r="D36" s="51" t="s">
        <v>778</v>
      </c>
      <c r="E36" s="51" t="s">
        <v>779</v>
      </c>
      <c r="F36" s="51" t="s">
        <v>780</v>
      </c>
      <c r="G36" s="51" t="s">
        <v>507</v>
      </c>
      <c r="H36" s="68" t="s">
        <v>781</v>
      </c>
      <c r="I36" s="49" t="s">
        <v>782</v>
      </c>
      <c r="J36" s="51" t="s">
        <v>38</v>
      </c>
      <c r="K36" s="51" t="s">
        <v>29</v>
      </c>
      <c r="L36" s="51" t="s">
        <v>507</v>
      </c>
      <c r="M36" s="51" t="s">
        <v>25</v>
      </c>
      <c r="N36" s="49" t="s">
        <v>783</v>
      </c>
      <c r="O36" s="51" t="s">
        <v>39</v>
      </c>
      <c r="P36" s="51" t="s">
        <v>507</v>
      </c>
      <c r="Q36" s="51" t="s">
        <v>507</v>
      </c>
      <c r="R36" s="55" t="s">
        <v>35</v>
      </c>
      <c r="S36" s="54">
        <v>0</v>
      </c>
      <c r="T36" s="51" t="s">
        <v>47</v>
      </c>
      <c r="U36" s="51" t="s">
        <v>36</v>
      </c>
      <c r="V36" s="51" t="s">
        <v>784</v>
      </c>
      <c r="W36" s="42"/>
      <c r="X36" s="51" t="str">
        <f>SUBSTITUTE(SUBSTITUTE(SUBSTITUTE(Table1[[#This Row],[Người thực hiện]], "Nguyễn Ngọc Anh, ", ""), ", Nguyễn Ngọc Anh", ""), ", TN CSTN_K Giao Việc", "")</f>
        <v>Đào Mạnh Sơn</v>
      </c>
      <c r="Y36" s="52">
        <f>DAY(Table1[[#This Row],[Ngày tạo]])</f>
        <v>4</v>
      </c>
      <c r="Z36" s="52" t="str">
        <f>CHOOSE(WEEKDAY(Table1[[#This Row],[Ngày tạo]]),"CNhat","Thứ 2","Thứ 3","Thứ 4","Thứ 5","Thứ 6","Thứ 7")</f>
        <v>Thứ 3</v>
      </c>
      <c r="AA36" s="53">
        <f>INT((DAY(Table1[[#This Row],[Ngày tạo]]))/7)+1</f>
        <v>1</v>
      </c>
      <c r="AB36" s="52">
        <f>MONTH(Table1[[#This Row],[Ngày tạo]])</f>
        <v>3</v>
      </c>
      <c r="AC36" s="52">
        <f>YEAR(Table1[[#This Row],[Ngày tạo]])</f>
        <v>2025</v>
      </c>
      <c r="AD36" s="103" t="str">
        <f>IFERROR(VLOOKUP(Table1[[#This Row],[Tòa nhà]],'03. Chia KV'!$C$2:$K$92,9,0),0)</f>
        <v>09.2.KV HN2</v>
      </c>
      <c r="AE36" s="118">
        <f>_xlfn.MAXIFS(Table3[Ngày KĐ], Table3[TÊN TÒA NHÀ],Table1[[#This Row],[Tòa nhà]], Table3[Ngày KĐ], "&lt;="&amp;Table1[[#This Row],[Ngày tạo]])</f>
        <v>45719</v>
      </c>
      <c r="AF36" s="120">
        <f>Table1[[#This Row],[Ngày tạo]]-Table1[[#This Row],[Ngày kiểm định]]</f>
        <v>1.8090277777810115</v>
      </c>
    </row>
    <row r="37" spans="1:32" ht="31.2" x14ac:dyDescent="0.3">
      <c r="A37" s="52">
        <v>119</v>
      </c>
      <c r="B37" s="51" t="s">
        <v>507</v>
      </c>
      <c r="C37" s="51" t="s">
        <v>84</v>
      </c>
      <c r="D37" s="51" t="s">
        <v>570</v>
      </c>
      <c r="E37" s="51" t="s">
        <v>785</v>
      </c>
      <c r="F37" s="51" t="s">
        <v>786</v>
      </c>
      <c r="G37" s="51" t="s">
        <v>507</v>
      </c>
      <c r="H37" s="68" t="s">
        <v>787</v>
      </c>
      <c r="I37" s="49" t="s">
        <v>788</v>
      </c>
      <c r="J37" s="51" t="s">
        <v>52</v>
      </c>
      <c r="K37" s="51" t="s">
        <v>29</v>
      </c>
      <c r="L37" s="51" t="s">
        <v>507</v>
      </c>
      <c r="M37" s="51" t="s">
        <v>25</v>
      </c>
      <c r="N37" s="49" t="s">
        <v>789</v>
      </c>
      <c r="O37" s="51" t="s">
        <v>53</v>
      </c>
      <c r="P37" s="51" t="s">
        <v>507</v>
      </c>
      <c r="Q37" s="51" t="s">
        <v>507</v>
      </c>
      <c r="R37" s="51" t="s">
        <v>35</v>
      </c>
      <c r="S37" s="54">
        <v>0</v>
      </c>
      <c r="T37" s="51" t="s">
        <v>31</v>
      </c>
      <c r="U37" s="51" t="s">
        <v>32</v>
      </c>
      <c r="V37" s="51" t="s">
        <v>571</v>
      </c>
      <c r="W37" s="42"/>
      <c r="X37" s="51" t="str">
        <f>SUBSTITUTE(SUBSTITUTE(SUBSTITUTE(Table1[[#This Row],[Người thực hiện]], "Nguyễn Ngọc Anh, ", ""), ", Nguyễn Ngọc Anh", ""), ", TN CSTN_K Giao Việc", "")</f>
        <v>Nguyễn Quang Trinh</v>
      </c>
      <c r="Y37" s="52">
        <f>DAY(Table1[[#This Row],[Ngày tạo]])</f>
        <v>7</v>
      </c>
      <c r="Z37" s="52" t="str">
        <f>CHOOSE(WEEKDAY(Table1[[#This Row],[Ngày tạo]]),"CNhat","Thứ 2","Thứ 3","Thứ 4","Thứ 5","Thứ 6","Thứ 7")</f>
        <v>Thứ 6</v>
      </c>
      <c r="AA37" s="53">
        <f>INT((DAY(Table1[[#This Row],[Ngày tạo]]))/7)+1</f>
        <v>2</v>
      </c>
      <c r="AB37" s="52">
        <f>MONTH(Table1[[#This Row],[Ngày tạo]])</f>
        <v>3</v>
      </c>
      <c r="AC37" s="52">
        <f>YEAR(Table1[[#This Row],[Ngày tạo]])</f>
        <v>2025</v>
      </c>
      <c r="AD37" s="103" t="str">
        <f>IFERROR(VLOOKUP(Table1[[#This Row],[Tòa nhà]],'03. Chia KV'!$C$2:$K$92,9,0),0)</f>
        <v>09.3.KV HN3</v>
      </c>
      <c r="AE37" s="118"/>
      <c r="AF37" s="121"/>
    </row>
    <row r="38" spans="1:32" ht="31.2" x14ac:dyDescent="0.3">
      <c r="A38" s="52">
        <v>120</v>
      </c>
      <c r="B38" s="51" t="s">
        <v>507</v>
      </c>
      <c r="C38" s="51" t="s">
        <v>84</v>
      </c>
      <c r="D38" s="51" t="s">
        <v>507</v>
      </c>
      <c r="E38" s="51" t="s">
        <v>581</v>
      </c>
      <c r="F38" s="51" t="s">
        <v>790</v>
      </c>
      <c r="G38" s="51" t="s">
        <v>507</v>
      </c>
      <c r="H38" s="68" t="s">
        <v>791</v>
      </c>
      <c r="I38" s="49" t="s">
        <v>792</v>
      </c>
      <c r="J38" s="51" t="s">
        <v>52</v>
      </c>
      <c r="K38" s="51" t="s">
        <v>29</v>
      </c>
      <c r="L38" s="51" t="s">
        <v>507</v>
      </c>
      <c r="M38" s="51" t="s">
        <v>30</v>
      </c>
      <c r="N38" s="49" t="s">
        <v>789</v>
      </c>
      <c r="O38" s="51" t="s">
        <v>53</v>
      </c>
      <c r="P38" s="51" t="s">
        <v>507</v>
      </c>
      <c r="Q38" s="51" t="s">
        <v>507</v>
      </c>
      <c r="R38" s="51" t="s">
        <v>35</v>
      </c>
      <c r="S38" s="54">
        <v>0</v>
      </c>
      <c r="T38" s="51" t="s">
        <v>31</v>
      </c>
      <c r="U38" s="51" t="s">
        <v>32</v>
      </c>
      <c r="V38" s="51" t="s">
        <v>45</v>
      </c>
      <c r="W38" s="42"/>
      <c r="X38" s="51" t="str">
        <f>SUBSTITUTE(SUBSTITUTE(SUBSTITUTE(Table1[[#This Row],[Người thực hiện]], "Nguyễn Ngọc Anh, ", ""), ", Nguyễn Ngọc Anh", ""), ", TN CSTN_K Giao Việc", "")</f>
        <v>Nguyễn Quang Trinh</v>
      </c>
      <c r="Y38" s="52">
        <f>DAY(Table1[[#This Row],[Ngày tạo]])</f>
        <v>7</v>
      </c>
      <c r="Z38" s="52" t="str">
        <f>CHOOSE(WEEKDAY(Table1[[#This Row],[Ngày tạo]]),"CNhat","Thứ 2","Thứ 3","Thứ 4","Thứ 5","Thứ 6","Thứ 7")</f>
        <v>Thứ 6</v>
      </c>
      <c r="AA38" s="53">
        <f>INT((DAY(Table1[[#This Row],[Ngày tạo]]))/7)+1</f>
        <v>2</v>
      </c>
      <c r="AB38" s="52">
        <f>MONTH(Table1[[#This Row],[Ngày tạo]])</f>
        <v>3</v>
      </c>
      <c r="AC38" s="52">
        <f>YEAR(Table1[[#This Row],[Ngày tạo]])</f>
        <v>2025</v>
      </c>
      <c r="AD38" s="103" t="str">
        <f>IFERROR(VLOOKUP(Table1[[#This Row],[Tòa nhà]],'03. Chia KV'!$C$2:$K$92,9,0),0)</f>
        <v>09.3.KV HN3</v>
      </c>
      <c r="AE38" s="118"/>
      <c r="AF38" s="121"/>
    </row>
    <row r="39" spans="1:32" ht="31.2" x14ac:dyDescent="0.3">
      <c r="A39" s="52">
        <v>121</v>
      </c>
      <c r="B39" s="51" t="s">
        <v>507</v>
      </c>
      <c r="C39" s="51" t="s">
        <v>87</v>
      </c>
      <c r="D39" s="51" t="s">
        <v>558</v>
      </c>
      <c r="E39" s="51" t="s">
        <v>604</v>
      </c>
      <c r="F39" s="51" t="s">
        <v>793</v>
      </c>
      <c r="G39" s="51" t="s">
        <v>507</v>
      </c>
      <c r="H39" s="68" t="s">
        <v>794</v>
      </c>
      <c r="I39" s="49" t="s">
        <v>795</v>
      </c>
      <c r="J39" s="51" t="s">
        <v>46</v>
      </c>
      <c r="K39" s="51" t="s">
        <v>29</v>
      </c>
      <c r="L39" s="51" t="s">
        <v>507</v>
      </c>
      <c r="M39" s="51" t="s">
        <v>25</v>
      </c>
      <c r="N39" s="49" t="s">
        <v>796</v>
      </c>
      <c r="O39" s="51" t="s">
        <v>797</v>
      </c>
      <c r="P39" s="51" t="s">
        <v>507</v>
      </c>
      <c r="Q39" s="51" t="s">
        <v>507</v>
      </c>
      <c r="R39" s="51" t="s">
        <v>35</v>
      </c>
      <c r="S39" s="54">
        <v>0</v>
      </c>
      <c r="T39" s="51" t="s">
        <v>31</v>
      </c>
      <c r="U39" s="51" t="s">
        <v>32</v>
      </c>
      <c r="V39" s="51" t="s">
        <v>559</v>
      </c>
      <c r="W39" s="42"/>
      <c r="X39" s="51" t="str">
        <f>SUBSTITUTE(SUBSTITUTE(SUBSTITUTE(Table1[[#This Row],[Người thực hiện]], "Nguyễn Ngọc Anh, ", ""), ", Nguyễn Ngọc Anh", ""), ", TN CSTN_K Giao Việc", "")</f>
        <v>Nguyễn Tuấn Anh</v>
      </c>
      <c r="Y39" s="52">
        <f>DAY(Table1[[#This Row],[Ngày tạo]])</f>
        <v>7</v>
      </c>
      <c r="Z39" s="52" t="str">
        <f>CHOOSE(WEEKDAY(Table1[[#This Row],[Ngày tạo]]),"CNhat","Thứ 2","Thứ 3","Thứ 4","Thứ 5","Thứ 6","Thứ 7")</f>
        <v>Thứ 6</v>
      </c>
      <c r="AA39" s="53">
        <f>INT((DAY(Table1[[#This Row],[Ngày tạo]]))/7)+1</f>
        <v>2</v>
      </c>
      <c r="AB39" s="52">
        <f>MONTH(Table1[[#This Row],[Ngày tạo]])</f>
        <v>3</v>
      </c>
      <c r="AC39" s="52">
        <f>YEAR(Table1[[#This Row],[Ngày tạo]])</f>
        <v>2025</v>
      </c>
      <c r="AD39" s="103" t="str">
        <f>IFERROR(VLOOKUP(Table1[[#This Row],[Tòa nhà]],'03. Chia KV'!$C$2:$K$92,9,0),0)</f>
        <v>09.2.KV HN2</v>
      </c>
      <c r="AE39" s="118">
        <f>_xlfn.MAXIFS(Table3[Ngày KĐ], Table3[TÊN TÒA NHÀ],Table1[[#This Row],[Tòa nhà]], Table3[Ngày KĐ], "&lt;="&amp;Table1[[#This Row],[Ngày tạo]])</f>
        <v>45718</v>
      </c>
      <c r="AF39" s="120">
        <f>Table1[[#This Row],[Ngày tạo]]-Table1[[#This Row],[Ngày kiểm định]]</f>
        <v>5.7909722222248092</v>
      </c>
    </row>
    <row r="40" spans="1:32" ht="31.2" x14ac:dyDescent="0.3">
      <c r="A40" s="52">
        <v>122</v>
      </c>
      <c r="B40" s="51" t="s">
        <v>507</v>
      </c>
      <c r="C40" s="51" t="s">
        <v>125</v>
      </c>
      <c r="D40" s="51" t="s">
        <v>798</v>
      </c>
      <c r="E40" s="51" t="s">
        <v>522</v>
      </c>
      <c r="F40" s="51" t="s">
        <v>799</v>
      </c>
      <c r="G40" s="51" t="s">
        <v>507</v>
      </c>
      <c r="H40" s="68" t="s">
        <v>800</v>
      </c>
      <c r="I40" s="49" t="s">
        <v>801</v>
      </c>
      <c r="J40" s="51" t="s">
        <v>38</v>
      </c>
      <c r="K40" s="51" t="s">
        <v>29</v>
      </c>
      <c r="L40" s="51" t="s">
        <v>507</v>
      </c>
      <c r="M40" s="51" t="s">
        <v>25</v>
      </c>
      <c r="N40" s="49" t="s">
        <v>802</v>
      </c>
      <c r="O40" s="51" t="s">
        <v>39</v>
      </c>
      <c r="P40" s="51" t="s">
        <v>507</v>
      </c>
      <c r="Q40" s="51" t="s">
        <v>507</v>
      </c>
      <c r="R40" s="51" t="s">
        <v>35</v>
      </c>
      <c r="S40" s="54">
        <v>0</v>
      </c>
      <c r="T40" s="51" t="s">
        <v>31</v>
      </c>
      <c r="U40" s="51" t="s">
        <v>32</v>
      </c>
      <c r="V40" s="51" t="s">
        <v>803</v>
      </c>
      <c r="W40" s="42" t="s">
        <v>507</v>
      </c>
      <c r="X40" s="51" t="str">
        <f>SUBSTITUTE(SUBSTITUTE(SUBSTITUTE(Table1[[#This Row],[Người thực hiện]], "Nguyễn Ngọc Anh, ", ""), ", Nguyễn Ngọc Anh", ""), ", TN CSTN_K Giao Việc", "")</f>
        <v>Đào Mạnh Sơn</v>
      </c>
      <c r="Y40" s="52">
        <f>DAY(Table1[[#This Row],[Ngày tạo]])</f>
        <v>8</v>
      </c>
      <c r="Z40" s="52" t="str">
        <f>CHOOSE(WEEKDAY(Table1[[#This Row],[Ngày tạo]]),"CNhat","Thứ 2","Thứ 3","Thứ 4","Thứ 5","Thứ 6","Thứ 7")</f>
        <v>Thứ 7</v>
      </c>
      <c r="AA40" s="53">
        <f>INT((DAY(Table1[[#This Row],[Ngày tạo]]))/7)+1</f>
        <v>2</v>
      </c>
      <c r="AB40" s="52">
        <f>MONTH(Table1[[#This Row],[Ngày tạo]])</f>
        <v>3</v>
      </c>
      <c r="AC40" s="52">
        <f>YEAR(Table1[[#This Row],[Ngày tạo]])</f>
        <v>2025</v>
      </c>
      <c r="AD40" s="103" t="str">
        <f>IFERROR(VLOOKUP(Table1[[#This Row],[Tòa nhà]],'03. Chia KV'!$C$2:$K$92,9,0),0)</f>
        <v>09.2.KV HN2</v>
      </c>
      <c r="AE40" s="118">
        <f>_xlfn.MAXIFS(Table3[Ngày KĐ], Table3[TÊN TÒA NHÀ],Table1[[#This Row],[Tòa nhà]], Table3[Ngày KĐ], "&lt;="&amp;Table1[[#This Row],[Ngày tạo]])</f>
        <v>45719</v>
      </c>
      <c r="AF40" s="120">
        <f>Table1[[#This Row],[Ngày tạo]]-Table1[[#This Row],[Ngày kiểm định]]</f>
        <v>5.5423611111109494</v>
      </c>
    </row>
    <row r="41" spans="1:32" ht="31.2" x14ac:dyDescent="0.3">
      <c r="A41" s="52">
        <v>124</v>
      </c>
      <c r="B41" s="51" t="s">
        <v>507</v>
      </c>
      <c r="C41" s="51" t="s">
        <v>100</v>
      </c>
      <c r="D41" s="51" t="s">
        <v>507</v>
      </c>
      <c r="E41" s="51" t="s">
        <v>581</v>
      </c>
      <c r="F41" s="51" t="s">
        <v>804</v>
      </c>
      <c r="G41" s="51" t="s">
        <v>507</v>
      </c>
      <c r="H41" s="68" t="s">
        <v>805</v>
      </c>
      <c r="I41" s="49" t="s">
        <v>806</v>
      </c>
      <c r="J41" s="51" t="s">
        <v>58</v>
      </c>
      <c r="K41" s="51" t="s">
        <v>29</v>
      </c>
      <c r="L41" s="51" t="s">
        <v>507</v>
      </c>
      <c r="M41" s="51" t="s">
        <v>30</v>
      </c>
      <c r="N41" s="49" t="s">
        <v>807</v>
      </c>
      <c r="O41" s="51" t="s">
        <v>808</v>
      </c>
      <c r="P41" s="51" t="s">
        <v>507</v>
      </c>
      <c r="Q41" s="51" t="s">
        <v>507</v>
      </c>
      <c r="R41" s="51" t="s">
        <v>35</v>
      </c>
      <c r="S41" s="54">
        <v>0</v>
      </c>
      <c r="T41" s="51" t="s">
        <v>31</v>
      </c>
      <c r="U41" s="51" t="s">
        <v>32</v>
      </c>
      <c r="V41" s="51" t="s">
        <v>45</v>
      </c>
      <c r="W41" s="42"/>
      <c r="X41" s="51" t="str">
        <f>SUBSTITUTE(SUBSTITUTE(SUBSTITUTE(Table1[[#This Row],[Người thực hiện]], "Nguyễn Ngọc Anh, ", ""), ", Nguyễn Ngọc Anh", ""), ", TN CSTN_K Giao Việc", "")</f>
        <v>Hoàng Văn Phong</v>
      </c>
      <c r="Y41" s="52">
        <f>DAY(Table1[[#This Row],[Ngày tạo]])</f>
        <v>9</v>
      </c>
      <c r="Z41" s="52" t="str">
        <f>CHOOSE(WEEKDAY(Table1[[#This Row],[Ngày tạo]]),"CNhat","Thứ 2","Thứ 3","Thứ 4","Thứ 5","Thứ 6","Thứ 7")</f>
        <v>CNhat</v>
      </c>
      <c r="AA41" s="53">
        <f>INT((DAY(Table1[[#This Row],[Ngày tạo]]))/7)+1</f>
        <v>2</v>
      </c>
      <c r="AB41" s="52">
        <f>MONTH(Table1[[#This Row],[Ngày tạo]])</f>
        <v>3</v>
      </c>
      <c r="AC41" s="52">
        <f>YEAR(Table1[[#This Row],[Ngày tạo]])</f>
        <v>2025</v>
      </c>
      <c r="AD41" s="103" t="str">
        <f>IFERROR(VLOOKUP(Table1[[#This Row],[Tòa nhà]],'03. Chia KV'!$C$2:$K$92,9,0),0)</f>
        <v>09.1.KV HN1</v>
      </c>
      <c r="AE41" s="118"/>
      <c r="AF41" s="121"/>
    </row>
    <row r="42" spans="1:32" ht="31.2" x14ac:dyDescent="0.3">
      <c r="A42" s="52">
        <v>127</v>
      </c>
      <c r="B42" s="51" t="s">
        <v>507</v>
      </c>
      <c r="C42" s="51" t="s">
        <v>92</v>
      </c>
      <c r="D42" s="51" t="s">
        <v>809</v>
      </c>
      <c r="E42" s="51" t="s">
        <v>810</v>
      </c>
      <c r="F42" s="51" t="s">
        <v>811</v>
      </c>
      <c r="G42" s="51" t="s">
        <v>507</v>
      </c>
      <c r="H42" s="68" t="s">
        <v>812</v>
      </c>
      <c r="I42" s="49" t="s">
        <v>813</v>
      </c>
      <c r="J42" s="51" t="s">
        <v>58</v>
      </c>
      <c r="K42" s="51" t="s">
        <v>29</v>
      </c>
      <c r="L42" s="51" t="s">
        <v>507</v>
      </c>
      <c r="M42" s="51" t="s">
        <v>25</v>
      </c>
      <c r="N42" s="49" t="s">
        <v>814</v>
      </c>
      <c r="O42" s="51" t="s">
        <v>815</v>
      </c>
      <c r="P42" s="51" t="s">
        <v>507</v>
      </c>
      <c r="Q42" s="51" t="s">
        <v>507</v>
      </c>
      <c r="R42" s="51" t="s">
        <v>35</v>
      </c>
      <c r="S42" s="54">
        <v>0</v>
      </c>
      <c r="T42" s="51" t="s">
        <v>31</v>
      </c>
      <c r="U42" s="51" t="s">
        <v>32</v>
      </c>
      <c r="V42" s="51" t="s">
        <v>816</v>
      </c>
      <c r="W42" s="42"/>
      <c r="X42" s="51" t="str">
        <f>SUBSTITUTE(SUBSTITUTE(SUBSTITUTE(Table1[[#This Row],[Người thực hiện]], "Nguyễn Ngọc Anh, ", ""), ", Nguyễn Ngọc Anh", ""), ", TN CSTN_K Giao Việc", "")</f>
        <v>Hoàng Văn Phong</v>
      </c>
      <c r="Y42" s="52">
        <f>DAY(Table1[[#This Row],[Ngày tạo]])</f>
        <v>11</v>
      </c>
      <c r="Z42" s="52" t="str">
        <f>CHOOSE(WEEKDAY(Table1[[#This Row],[Ngày tạo]]),"CNhat","Thứ 2","Thứ 3","Thứ 4","Thứ 5","Thứ 6","Thứ 7")</f>
        <v>Thứ 3</v>
      </c>
      <c r="AA42" s="53">
        <f>INT((DAY(Table1[[#This Row],[Ngày tạo]]))/7)+1</f>
        <v>2</v>
      </c>
      <c r="AB42" s="52">
        <f>MONTH(Table1[[#This Row],[Ngày tạo]])</f>
        <v>3</v>
      </c>
      <c r="AC42" s="52">
        <f>YEAR(Table1[[#This Row],[Ngày tạo]])</f>
        <v>2025</v>
      </c>
      <c r="AD42" s="103" t="str">
        <f>IFERROR(VLOOKUP(Table1[[#This Row],[Tòa nhà]],'03. Chia KV'!$C$2:$K$92,9,0),0)</f>
        <v>09.1.KV HN1</v>
      </c>
      <c r="AE42" s="118"/>
      <c r="AF42" s="121"/>
    </row>
    <row r="43" spans="1:32" ht="46.8" x14ac:dyDescent="0.3">
      <c r="A43" s="52">
        <v>128</v>
      </c>
      <c r="B43" s="51" t="s">
        <v>507</v>
      </c>
      <c r="C43" s="51" t="s">
        <v>156</v>
      </c>
      <c r="D43" s="51" t="s">
        <v>817</v>
      </c>
      <c r="E43" s="51" t="s">
        <v>818</v>
      </c>
      <c r="F43" s="51" t="s">
        <v>819</v>
      </c>
      <c r="G43" s="51" t="s">
        <v>507</v>
      </c>
      <c r="H43" s="68" t="s">
        <v>820</v>
      </c>
      <c r="I43" s="49" t="s">
        <v>821</v>
      </c>
      <c r="J43" s="51" t="s">
        <v>38</v>
      </c>
      <c r="K43" s="51" t="s">
        <v>29</v>
      </c>
      <c r="L43" s="51" t="s">
        <v>507</v>
      </c>
      <c r="M43" s="51" t="s">
        <v>25</v>
      </c>
      <c r="N43" s="49" t="s">
        <v>822</v>
      </c>
      <c r="O43" s="51" t="s">
        <v>39</v>
      </c>
      <c r="P43" s="51" t="s">
        <v>507</v>
      </c>
      <c r="Q43" s="51" t="s">
        <v>507</v>
      </c>
      <c r="R43" s="51" t="s">
        <v>35</v>
      </c>
      <c r="S43" s="54">
        <v>0</v>
      </c>
      <c r="T43" s="51" t="s">
        <v>31</v>
      </c>
      <c r="U43" s="51" t="s">
        <v>32</v>
      </c>
      <c r="V43" s="51" t="s">
        <v>79</v>
      </c>
      <c r="W43" s="42" t="s">
        <v>507</v>
      </c>
      <c r="X43" s="51" t="str">
        <f>SUBSTITUTE(SUBSTITUTE(SUBSTITUTE(Table1[[#This Row],[Người thực hiện]], "Nguyễn Ngọc Anh, ", ""), ", Nguyễn Ngọc Anh", ""), ", TN CSTN_K Giao Việc", "")</f>
        <v>Đào Mạnh Sơn</v>
      </c>
      <c r="Y43" s="52">
        <f>DAY(Table1[[#This Row],[Ngày tạo]])</f>
        <v>13</v>
      </c>
      <c r="Z43" s="52" t="str">
        <f>CHOOSE(WEEKDAY(Table1[[#This Row],[Ngày tạo]]),"CNhat","Thứ 2","Thứ 3","Thứ 4","Thứ 5","Thứ 6","Thứ 7")</f>
        <v>Thứ 5</v>
      </c>
      <c r="AA43" s="53">
        <f>INT((DAY(Table1[[#This Row],[Ngày tạo]]))/7)+1</f>
        <v>2</v>
      </c>
      <c r="AB43" s="52">
        <f>MONTH(Table1[[#This Row],[Ngày tạo]])</f>
        <v>3</v>
      </c>
      <c r="AC43" s="52">
        <f>YEAR(Table1[[#This Row],[Ngày tạo]])</f>
        <v>2025</v>
      </c>
      <c r="AD43" s="103" t="str">
        <f>IFERROR(VLOOKUP(Table1[[#This Row],[Tòa nhà]],'03. Chia KV'!$C$2:$K$92,9,0),0)</f>
        <v>09.2.KV HN2</v>
      </c>
      <c r="AE43" s="118">
        <f>_xlfn.MAXIFS(Table3[Ngày KĐ], Table3[TÊN TÒA NHÀ],Table1[[#This Row],[Tòa nhà]], Table3[Ngày KĐ], "&lt;="&amp;Table1[[#This Row],[Ngày tạo]])</f>
        <v>45719</v>
      </c>
      <c r="AF43" s="120">
        <f>Table1[[#This Row],[Ngày tạo]]-Table1[[#This Row],[Ngày kiểm định]]</f>
        <v>10.402777777781012</v>
      </c>
    </row>
    <row r="44" spans="1:32" ht="31.2" x14ac:dyDescent="0.3">
      <c r="A44" s="52">
        <v>129</v>
      </c>
      <c r="B44" s="51" t="s">
        <v>507</v>
      </c>
      <c r="C44" s="51" t="s">
        <v>129</v>
      </c>
      <c r="D44" s="51" t="s">
        <v>507</v>
      </c>
      <c r="E44" s="51" t="s">
        <v>823</v>
      </c>
      <c r="F44" s="51" t="s">
        <v>823</v>
      </c>
      <c r="G44" s="51" t="s">
        <v>507</v>
      </c>
      <c r="H44" s="68" t="s">
        <v>824</v>
      </c>
      <c r="I44" s="49" t="s">
        <v>825</v>
      </c>
      <c r="J44" s="51" t="s">
        <v>58</v>
      </c>
      <c r="K44" s="51" t="s">
        <v>29</v>
      </c>
      <c r="L44" s="51" t="s">
        <v>507</v>
      </c>
      <c r="M44" s="51" t="s">
        <v>25</v>
      </c>
      <c r="N44" s="49" t="s">
        <v>826</v>
      </c>
      <c r="O44" s="51" t="s">
        <v>827</v>
      </c>
      <c r="P44" s="51" t="s">
        <v>507</v>
      </c>
      <c r="Q44" s="51" t="s">
        <v>507</v>
      </c>
      <c r="R44" s="51" t="s">
        <v>35</v>
      </c>
      <c r="S44" s="54">
        <v>0</v>
      </c>
      <c r="T44" s="51" t="s">
        <v>31</v>
      </c>
      <c r="U44" s="51" t="s">
        <v>32</v>
      </c>
      <c r="V44" s="51" t="s">
        <v>155</v>
      </c>
      <c r="W44" s="42"/>
      <c r="X44" s="51" t="str">
        <f>SUBSTITUTE(SUBSTITUTE(SUBSTITUTE(Table1[[#This Row],[Người thực hiện]], "Nguyễn Ngọc Anh, ", ""), ", Nguyễn Ngọc Anh", ""), ", TN CSTN_K Giao Việc", "")</f>
        <v>Hoàng Văn Phong</v>
      </c>
      <c r="Y44" s="52">
        <f>DAY(Table1[[#This Row],[Ngày tạo]])</f>
        <v>14</v>
      </c>
      <c r="Z44" s="52" t="str">
        <f>CHOOSE(WEEKDAY(Table1[[#This Row],[Ngày tạo]]),"CNhat","Thứ 2","Thứ 3","Thứ 4","Thứ 5","Thứ 6","Thứ 7")</f>
        <v>Thứ 6</v>
      </c>
      <c r="AA44" s="53">
        <f>INT((DAY(Table1[[#This Row],[Ngày tạo]]))/7)+1</f>
        <v>3</v>
      </c>
      <c r="AB44" s="52">
        <f>MONTH(Table1[[#This Row],[Ngày tạo]])</f>
        <v>3</v>
      </c>
      <c r="AC44" s="52">
        <f>YEAR(Table1[[#This Row],[Ngày tạo]])</f>
        <v>2025</v>
      </c>
      <c r="AD44" s="103" t="str">
        <f>IFERROR(VLOOKUP(Table1[[#This Row],[Tòa nhà]],'03. Chia KV'!$C$2:$K$92,9,0),0)</f>
        <v>09.1.KV HN1</v>
      </c>
      <c r="AE44" s="118">
        <f>_xlfn.MAXIFS(Table3[Ngày KĐ], Table3[TÊN TÒA NHÀ],Table1[[#This Row],[Tòa nhà]], Table3[Ngày KĐ], "&lt;="&amp;Table1[[#This Row],[Ngày tạo]])</f>
        <v>45720</v>
      </c>
      <c r="AF44" s="120">
        <f>Table1[[#This Row],[Ngày tạo]]-Table1[[#This Row],[Ngày kiểm định]]</f>
        <v>10.520138888889051</v>
      </c>
    </row>
    <row r="45" spans="1:32" ht="31.2" x14ac:dyDescent="0.3">
      <c r="A45" s="52">
        <v>132</v>
      </c>
      <c r="B45" s="51" t="s">
        <v>507</v>
      </c>
      <c r="C45" s="51" t="s">
        <v>100</v>
      </c>
      <c r="D45" s="51" t="s">
        <v>507</v>
      </c>
      <c r="E45" s="51" t="s">
        <v>728</v>
      </c>
      <c r="F45" s="51" t="s">
        <v>728</v>
      </c>
      <c r="G45" s="51" t="s">
        <v>507</v>
      </c>
      <c r="H45" s="68" t="s">
        <v>828</v>
      </c>
      <c r="I45" s="49" t="s">
        <v>829</v>
      </c>
      <c r="J45" s="51" t="s">
        <v>58</v>
      </c>
      <c r="K45" s="51" t="s">
        <v>29</v>
      </c>
      <c r="L45" s="51" t="s">
        <v>507</v>
      </c>
      <c r="M45" s="51" t="s">
        <v>25</v>
      </c>
      <c r="N45" s="49" t="s">
        <v>830</v>
      </c>
      <c r="O45" s="51" t="s">
        <v>831</v>
      </c>
      <c r="P45" s="51" t="s">
        <v>507</v>
      </c>
      <c r="Q45" s="51" t="s">
        <v>507</v>
      </c>
      <c r="R45" s="51" t="s">
        <v>35</v>
      </c>
      <c r="S45" s="54">
        <v>0</v>
      </c>
      <c r="T45" s="51" t="s">
        <v>31</v>
      </c>
      <c r="U45" s="51" t="s">
        <v>32</v>
      </c>
      <c r="V45" s="51" t="s">
        <v>101</v>
      </c>
      <c r="W45" s="42" t="s">
        <v>507</v>
      </c>
      <c r="X45" s="51" t="str">
        <f>SUBSTITUTE(SUBSTITUTE(SUBSTITUTE(Table1[[#This Row],[Người thực hiện]], "Nguyễn Ngọc Anh, ", ""), ", Nguyễn Ngọc Anh", ""), ", TN CSTN_K Giao Việc", "")</f>
        <v>Hoàng Văn Phong</v>
      </c>
      <c r="Y45" s="52">
        <f>DAY(Table1[[#This Row],[Ngày tạo]])</f>
        <v>16</v>
      </c>
      <c r="Z45" s="52" t="str">
        <f>CHOOSE(WEEKDAY(Table1[[#This Row],[Ngày tạo]]),"CNhat","Thứ 2","Thứ 3","Thứ 4","Thứ 5","Thứ 6","Thứ 7")</f>
        <v>CNhat</v>
      </c>
      <c r="AA45" s="53">
        <f>INT((DAY(Table1[[#This Row],[Ngày tạo]]))/7)+1</f>
        <v>3</v>
      </c>
      <c r="AB45" s="52">
        <f>MONTH(Table1[[#This Row],[Ngày tạo]])</f>
        <v>3</v>
      </c>
      <c r="AC45" s="52">
        <f>YEAR(Table1[[#This Row],[Ngày tạo]])</f>
        <v>2025</v>
      </c>
      <c r="AD45" s="103" t="str">
        <f>IFERROR(VLOOKUP(Table1[[#This Row],[Tòa nhà]],'03. Chia KV'!$C$2:$K$92,9,0),0)</f>
        <v>09.1.KV HN1</v>
      </c>
      <c r="AE45" s="118"/>
      <c r="AF45" s="121"/>
    </row>
    <row r="46" spans="1:32" ht="31.2" x14ac:dyDescent="0.3">
      <c r="A46" s="52">
        <v>134</v>
      </c>
      <c r="B46" s="51" t="s">
        <v>507</v>
      </c>
      <c r="C46" s="51" t="s">
        <v>95</v>
      </c>
      <c r="D46" s="51" t="s">
        <v>507</v>
      </c>
      <c r="E46" s="51" t="s">
        <v>832</v>
      </c>
      <c r="F46" s="51" t="s">
        <v>70</v>
      </c>
      <c r="G46" s="51" t="s">
        <v>507</v>
      </c>
      <c r="H46" s="68" t="s">
        <v>833</v>
      </c>
      <c r="I46" s="49" t="s">
        <v>834</v>
      </c>
      <c r="J46" s="51" t="s">
        <v>46</v>
      </c>
      <c r="K46" s="51" t="s">
        <v>29</v>
      </c>
      <c r="L46" s="51" t="s">
        <v>507</v>
      </c>
      <c r="M46" s="51" t="s">
        <v>30</v>
      </c>
      <c r="N46" s="49" t="s">
        <v>835</v>
      </c>
      <c r="O46" s="51" t="s">
        <v>836</v>
      </c>
      <c r="P46" s="51" t="s">
        <v>507</v>
      </c>
      <c r="Q46" s="51" t="s">
        <v>507</v>
      </c>
      <c r="R46" s="51" t="s">
        <v>35</v>
      </c>
      <c r="S46" s="54">
        <v>0</v>
      </c>
      <c r="T46" s="51" t="s">
        <v>31</v>
      </c>
      <c r="U46" s="51" t="s">
        <v>32</v>
      </c>
      <c r="V46" s="51" t="s">
        <v>132</v>
      </c>
      <c r="W46" s="42" t="s">
        <v>507</v>
      </c>
      <c r="X46" s="51" t="str">
        <f>SUBSTITUTE(SUBSTITUTE(SUBSTITUTE(Table1[[#This Row],[Người thực hiện]], "Nguyễn Ngọc Anh, ", ""), ", Nguyễn Ngọc Anh", ""), ", TN CSTN_K Giao Việc", "")</f>
        <v>Nguyễn Tuấn Anh</v>
      </c>
      <c r="Y46" s="52">
        <f>DAY(Table1[[#This Row],[Ngày tạo]])</f>
        <v>27</v>
      </c>
      <c r="Z46" s="52" t="str">
        <f>CHOOSE(WEEKDAY(Table1[[#This Row],[Ngày tạo]]),"CNhat","Thứ 2","Thứ 3","Thứ 4","Thứ 5","Thứ 6","Thứ 7")</f>
        <v>Thứ 5</v>
      </c>
      <c r="AA46" s="53">
        <f>INT((DAY(Table1[[#This Row],[Ngày tạo]]))/7)+1</f>
        <v>4</v>
      </c>
      <c r="AB46" s="52">
        <f>MONTH(Table1[[#This Row],[Ngày tạo]])</f>
        <v>3</v>
      </c>
      <c r="AC46" s="52">
        <f>YEAR(Table1[[#This Row],[Ngày tạo]])</f>
        <v>2025</v>
      </c>
      <c r="AD46" s="103" t="str">
        <f>IFERROR(VLOOKUP(Table1[[#This Row],[Tòa nhà]],'03. Chia KV'!$C$2:$K$92,9,0),0)</f>
        <v>09.2.KV HN2</v>
      </c>
      <c r="AE46" s="118"/>
      <c r="AF46" s="121"/>
    </row>
    <row r="47" spans="1:32" ht="78" x14ac:dyDescent="0.3">
      <c r="A47" s="52">
        <v>138</v>
      </c>
      <c r="B47" s="51" t="s">
        <v>507</v>
      </c>
      <c r="C47" s="51" t="s">
        <v>123</v>
      </c>
      <c r="D47" s="51" t="s">
        <v>608</v>
      </c>
      <c r="E47" s="51" t="s">
        <v>837</v>
      </c>
      <c r="F47" s="51" t="s">
        <v>838</v>
      </c>
      <c r="G47" s="51" t="s">
        <v>507</v>
      </c>
      <c r="H47" s="68" t="s">
        <v>839</v>
      </c>
      <c r="I47" s="49" t="s">
        <v>840</v>
      </c>
      <c r="J47" s="51" t="s">
        <v>52</v>
      </c>
      <c r="K47" s="51" t="s">
        <v>29</v>
      </c>
      <c r="L47" s="51" t="s">
        <v>507</v>
      </c>
      <c r="M47" s="51" t="s">
        <v>25</v>
      </c>
      <c r="N47" s="49" t="s">
        <v>841</v>
      </c>
      <c r="O47" s="51" t="s">
        <v>53</v>
      </c>
      <c r="P47" s="51" t="s">
        <v>507</v>
      </c>
      <c r="Q47" s="51" t="s">
        <v>507</v>
      </c>
      <c r="R47" s="51" t="s">
        <v>35</v>
      </c>
      <c r="S47" s="54">
        <v>0</v>
      </c>
      <c r="T47" s="51" t="s">
        <v>47</v>
      </c>
      <c r="U47" s="51" t="s">
        <v>36</v>
      </c>
      <c r="V47" s="51" t="s">
        <v>610</v>
      </c>
      <c r="W47" s="42" t="s">
        <v>507</v>
      </c>
      <c r="X47" s="51" t="str">
        <f>SUBSTITUTE(SUBSTITUTE(SUBSTITUTE(Table1[[#This Row],[Người thực hiện]], "Nguyễn Ngọc Anh, ", ""), ", Nguyễn Ngọc Anh", ""), ", TN CSTN_K Giao Việc", "")</f>
        <v>Nguyễn Quang Trinh</v>
      </c>
      <c r="Y47" s="52">
        <f>DAY(Table1[[#This Row],[Ngày tạo]])</f>
        <v>30</v>
      </c>
      <c r="Z47" s="52" t="str">
        <f>CHOOSE(WEEKDAY(Table1[[#This Row],[Ngày tạo]]),"CNhat","Thứ 2","Thứ 3","Thứ 4","Thứ 5","Thứ 6","Thứ 7")</f>
        <v>CNhat</v>
      </c>
      <c r="AA47" s="53">
        <f>INT((DAY(Table1[[#This Row],[Ngày tạo]]))/7)+1</f>
        <v>5</v>
      </c>
      <c r="AB47" s="52">
        <f>MONTH(Table1[[#This Row],[Ngày tạo]])</f>
        <v>3</v>
      </c>
      <c r="AC47" s="52">
        <f>YEAR(Table1[[#This Row],[Ngày tạo]])</f>
        <v>2025</v>
      </c>
      <c r="AD47" s="103" t="str">
        <f>IFERROR(VLOOKUP(Table1[[#This Row],[Tòa nhà]],'03. Chia KV'!$C$2:$K$92,9,0),0)</f>
        <v>09.3.KV HN3</v>
      </c>
      <c r="AE47" s="118">
        <f>_xlfn.MAXIFS(Table3[Ngày KĐ], Table3[TÊN TÒA NHÀ],Table1[[#This Row],[Tòa nhà]], Table3[Ngày KĐ], "&lt;="&amp;Table1[[#This Row],[Ngày tạo]])</f>
        <v>45724</v>
      </c>
      <c r="AF47" s="120">
        <f>Table1[[#This Row],[Ngày tạo]]-Table1[[#This Row],[Ngày kiểm định]]</f>
        <v>22.909027777779556</v>
      </c>
    </row>
    <row r="48" spans="1:32" ht="31.2" x14ac:dyDescent="0.3">
      <c r="A48" s="52">
        <v>139</v>
      </c>
      <c r="B48" s="51" t="s">
        <v>507</v>
      </c>
      <c r="C48" s="51" t="s">
        <v>34</v>
      </c>
      <c r="D48" s="51" t="s">
        <v>507</v>
      </c>
      <c r="E48" s="51" t="s">
        <v>842</v>
      </c>
      <c r="F48" s="51" t="s">
        <v>70</v>
      </c>
      <c r="G48" s="51" t="s">
        <v>507</v>
      </c>
      <c r="H48" s="68" t="s">
        <v>843</v>
      </c>
      <c r="I48" s="49" t="s">
        <v>844</v>
      </c>
      <c r="J48" s="51" t="s">
        <v>58</v>
      </c>
      <c r="K48" s="51" t="s">
        <v>29</v>
      </c>
      <c r="L48" s="51" t="s">
        <v>507</v>
      </c>
      <c r="M48" s="51" t="s">
        <v>30</v>
      </c>
      <c r="N48" s="49" t="s">
        <v>845</v>
      </c>
      <c r="O48" s="51" t="s">
        <v>846</v>
      </c>
      <c r="P48" s="51" t="s">
        <v>507</v>
      </c>
      <c r="Q48" s="51" t="s">
        <v>507</v>
      </c>
      <c r="R48" s="51" t="s">
        <v>35</v>
      </c>
      <c r="S48" s="54">
        <v>0</v>
      </c>
      <c r="T48" s="51" t="s">
        <v>31</v>
      </c>
      <c r="U48" s="51" t="s">
        <v>36</v>
      </c>
      <c r="V48" s="51" t="s">
        <v>43</v>
      </c>
      <c r="W48" s="42"/>
      <c r="X48" s="51" t="str">
        <f>SUBSTITUTE(SUBSTITUTE(SUBSTITUTE(Table1[[#This Row],[Người thực hiện]], "Nguyễn Ngọc Anh, ", ""), ", Nguyễn Ngọc Anh", ""), ", TN CSTN_K Giao Việc", "")</f>
        <v>Hoàng Văn Phong</v>
      </c>
      <c r="Y48" s="52">
        <f>DAY(Table1[[#This Row],[Ngày tạo]])</f>
        <v>2</v>
      </c>
      <c r="Z48" s="52" t="str">
        <f>CHOOSE(WEEKDAY(Table1[[#This Row],[Ngày tạo]]),"CNhat","Thứ 2","Thứ 3","Thứ 4","Thứ 5","Thứ 6","Thứ 7")</f>
        <v>Thứ 4</v>
      </c>
      <c r="AA48" s="53">
        <f>INT((DAY(Table1[[#This Row],[Ngày tạo]]))/7)+1</f>
        <v>1</v>
      </c>
      <c r="AB48" s="52">
        <f>MONTH(Table1[[#This Row],[Ngày tạo]])</f>
        <v>4</v>
      </c>
      <c r="AC48" s="52">
        <f>YEAR(Table1[[#This Row],[Ngày tạo]])</f>
        <v>2025</v>
      </c>
      <c r="AD48" s="103" t="s">
        <v>326</v>
      </c>
      <c r="AE48" s="118"/>
      <c r="AF48" s="121"/>
    </row>
    <row r="49" spans="1:32" ht="31.2" x14ac:dyDescent="0.3">
      <c r="A49" s="52">
        <v>140</v>
      </c>
      <c r="B49" s="51" t="s">
        <v>507</v>
      </c>
      <c r="C49" s="51" t="s">
        <v>75</v>
      </c>
      <c r="D49" s="51" t="s">
        <v>507</v>
      </c>
      <c r="E49" s="51" t="s">
        <v>847</v>
      </c>
      <c r="F49" s="51" t="s">
        <v>848</v>
      </c>
      <c r="G49" s="51" t="s">
        <v>507</v>
      </c>
      <c r="H49" s="68" t="s">
        <v>849</v>
      </c>
      <c r="I49" s="49" t="s">
        <v>850</v>
      </c>
      <c r="J49" s="51" t="s">
        <v>93</v>
      </c>
      <c r="K49" s="51" t="s">
        <v>29</v>
      </c>
      <c r="L49" s="51" t="s">
        <v>507</v>
      </c>
      <c r="M49" s="51" t="s">
        <v>30</v>
      </c>
      <c r="N49" s="49" t="s">
        <v>851</v>
      </c>
      <c r="O49" s="51" t="s">
        <v>852</v>
      </c>
      <c r="P49" s="51" t="s">
        <v>507</v>
      </c>
      <c r="Q49" s="51" t="s">
        <v>507</v>
      </c>
      <c r="R49" s="51" t="s">
        <v>35</v>
      </c>
      <c r="S49" s="54">
        <v>0</v>
      </c>
      <c r="T49" s="51" t="s">
        <v>31</v>
      </c>
      <c r="U49" s="51" t="s">
        <v>32</v>
      </c>
      <c r="V49" s="51" t="s">
        <v>373</v>
      </c>
      <c r="W49" s="42"/>
      <c r="X49" s="51" t="str">
        <f>SUBSTITUTE(SUBSTITUTE(SUBSTITUTE(Table1[[#This Row],[Người thực hiện]], "Nguyễn Ngọc Anh, ", ""), ", Nguyễn Ngọc Anh", ""), ", TN CSTN_K Giao Việc", "")</f>
        <v>Lại Thanh Tùng</v>
      </c>
      <c r="Y49" s="52">
        <f>DAY(Table1[[#This Row],[Ngày tạo]])</f>
        <v>2</v>
      </c>
      <c r="Z49" s="52" t="str">
        <f>CHOOSE(WEEKDAY(Table1[[#This Row],[Ngày tạo]]),"CNhat","Thứ 2","Thứ 3","Thứ 4","Thứ 5","Thứ 6","Thứ 7")</f>
        <v>Thứ 4</v>
      </c>
      <c r="AA49" s="53">
        <f>INT((DAY(Table1[[#This Row],[Ngày tạo]]))/7)+1</f>
        <v>1</v>
      </c>
      <c r="AB49" s="52">
        <f>MONTH(Table1[[#This Row],[Ngày tạo]])</f>
        <v>4</v>
      </c>
      <c r="AC49" s="52">
        <f>YEAR(Table1[[#This Row],[Ngày tạo]])</f>
        <v>2025</v>
      </c>
      <c r="AD49" s="103" t="str">
        <f>IFERROR(VLOOKUP(Table1[[#This Row],[Tòa nhà]],'03. Chia KV'!$C$2:$K$92,9,0),0)</f>
        <v>09.4.KV HN4</v>
      </c>
      <c r="AE49" s="118"/>
      <c r="AF49" s="121"/>
    </row>
    <row r="50" spans="1:32" ht="31.2" x14ac:dyDescent="0.3">
      <c r="A50" s="52">
        <v>141</v>
      </c>
      <c r="B50" s="51" t="s">
        <v>507</v>
      </c>
      <c r="C50" s="51" t="s">
        <v>96</v>
      </c>
      <c r="D50" s="51" t="s">
        <v>507</v>
      </c>
      <c r="E50" s="51" t="s">
        <v>853</v>
      </c>
      <c r="F50" s="51" t="s">
        <v>854</v>
      </c>
      <c r="G50" s="51" t="s">
        <v>507</v>
      </c>
      <c r="H50" s="68" t="s">
        <v>855</v>
      </c>
      <c r="I50" s="49" t="s">
        <v>856</v>
      </c>
      <c r="J50" s="51" t="s">
        <v>58</v>
      </c>
      <c r="K50" s="51" t="s">
        <v>29</v>
      </c>
      <c r="L50" s="51" t="s">
        <v>507</v>
      </c>
      <c r="M50" s="51" t="s">
        <v>25</v>
      </c>
      <c r="N50" s="49" t="s">
        <v>857</v>
      </c>
      <c r="O50" s="51" t="s">
        <v>466</v>
      </c>
      <c r="P50" s="51" t="s">
        <v>507</v>
      </c>
      <c r="Q50" s="51" t="s">
        <v>507</v>
      </c>
      <c r="R50" s="51" t="s">
        <v>35</v>
      </c>
      <c r="S50" s="54">
        <v>0</v>
      </c>
      <c r="T50" s="51" t="s">
        <v>31</v>
      </c>
      <c r="U50" s="51" t="s">
        <v>36</v>
      </c>
      <c r="V50" s="51" t="s">
        <v>97</v>
      </c>
      <c r="W50" s="42"/>
      <c r="X50" s="51" t="str">
        <f>SUBSTITUTE(SUBSTITUTE(SUBSTITUTE(Table1[[#This Row],[Người thực hiện]], "Nguyễn Ngọc Anh, ", ""), ", Nguyễn Ngọc Anh", ""), ", TN CSTN_K Giao Việc", "")</f>
        <v>Hoàng Văn Phong</v>
      </c>
      <c r="Y50" s="52">
        <f>DAY(Table1[[#This Row],[Ngày tạo]])</f>
        <v>2</v>
      </c>
      <c r="Z50" s="52" t="str">
        <f>CHOOSE(WEEKDAY(Table1[[#This Row],[Ngày tạo]]),"CNhat","Thứ 2","Thứ 3","Thứ 4","Thứ 5","Thứ 6","Thứ 7")</f>
        <v>Thứ 4</v>
      </c>
      <c r="AA50" s="53">
        <f>INT((DAY(Table1[[#This Row],[Ngày tạo]]))/7)+1</f>
        <v>1</v>
      </c>
      <c r="AB50" s="52">
        <f>MONTH(Table1[[#This Row],[Ngày tạo]])</f>
        <v>4</v>
      </c>
      <c r="AC50" s="52">
        <f>YEAR(Table1[[#This Row],[Ngày tạo]])</f>
        <v>2025</v>
      </c>
      <c r="AD50" s="103" t="str">
        <f>IFERROR(VLOOKUP(Table1[[#This Row],[Tòa nhà]],'03. Chia KV'!$C$2:$K$92,9,0),0)</f>
        <v>09.1.KV HN1</v>
      </c>
      <c r="AE50" s="118"/>
      <c r="AF50" s="121"/>
    </row>
    <row r="51" spans="1:32" ht="31.2" x14ac:dyDescent="0.3">
      <c r="A51" s="52">
        <v>142</v>
      </c>
      <c r="B51" s="51" t="s">
        <v>507</v>
      </c>
      <c r="C51" s="51" t="s">
        <v>131</v>
      </c>
      <c r="D51" s="51" t="s">
        <v>507</v>
      </c>
      <c r="E51" s="51" t="s">
        <v>858</v>
      </c>
      <c r="F51" s="51" t="s">
        <v>859</v>
      </c>
      <c r="G51" s="51" t="s">
        <v>507</v>
      </c>
      <c r="H51" s="68" t="s">
        <v>860</v>
      </c>
      <c r="I51" s="49" t="s">
        <v>861</v>
      </c>
      <c r="J51" s="51" t="s">
        <v>52</v>
      </c>
      <c r="K51" s="51" t="s">
        <v>29</v>
      </c>
      <c r="L51" s="51" t="s">
        <v>507</v>
      </c>
      <c r="M51" s="51" t="s">
        <v>30</v>
      </c>
      <c r="N51" s="49" t="s">
        <v>862</v>
      </c>
      <c r="O51" s="51" t="s">
        <v>53</v>
      </c>
      <c r="P51" s="51" t="s">
        <v>507</v>
      </c>
      <c r="Q51" s="51" t="s">
        <v>507</v>
      </c>
      <c r="R51" s="51" t="s">
        <v>35</v>
      </c>
      <c r="S51" s="54">
        <v>0</v>
      </c>
      <c r="T51" s="51" t="s">
        <v>31</v>
      </c>
      <c r="U51" s="51" t="s">
        <v>36</v>
      </c>
      <c r="V51" s="51" t="s">
        <v>43</v>
      </c>
      <c r="W51" s="42"/>
      <c r="X51" s="51" t="str">
        <f>SUBSTITUTE(SUBSTITUTE(SUBSTITUTE(Table1[[#This Row],[Người thực hiện]], "Nguyễn Ngọc Anh, ", ""), ", Nguyễn Ngọc Anh", ""), ", TN CSTN_K Giao Việc", "")</f>
        <v>Nguyễn Quang Trinh</v>
      </c>
      <c r="Y51" s="52">
        <f>DAY(Table1[[#This Row],[Ngày tạo]])</f>
        <v>4</v>
      </c>
      <c r="Z51" s="52" t="str">
        <f>CHOOSE(WEEKDAY(Table1[[#This Row],[Ngày tạo]]),"CNhat","Thứ 2","Thứ 3","Thứ 4","Thứ 5","Thứ 6","Thứ 7")</f>
        <v>Thứ 6</v>
      </c>
      <c r="AA51" s="53">
        <f>INT((DAY(Table1[[#This Row],[Ngày tạo]]))/7)+1</f>
        <v>1</v>
      </c>
      <c r="AB51" s="52">
        <f>MONTH(Table1[[#This Row],[Ngày tạo]])</f>
        <v>4</v>
      </c>
      <c r="AC51" s="52">
        <f>YEAR(Table1[[#This Row],[Ngày tạo]])</f>
        <v>2025</v>
      </c>
      <c r="AD51" s="103" t="str">
        <f>IFERROR(VLOOKUP(Table1[[#This Row],[Tòa nhà]],'03. Chia KV'!$C$2:$K$92,9,0),0)</f>
        <v>09.3.KV HN3</v>
      </c>
      <c r="AE51" s="118">
        <f>_xlfn.MAXIFS(Table3[Ngày KĐ], Table3[TÊN TÒA NHÀ],Table1[[#This Row],[Tòa nhà]], Table3[Ngày KĐ], "&lt;="&amp;Table1[[#This Row],[Ngày tạo]])</f>
        <v>45723</v>
      </c>
      <c r="AF51" s="120">
        <f>Table1[[#This Row],[Ngày tạo]]-Table1[[#This Row],[Ngày kiểm định]]</f>
        <v>28.38749999999709</v>
      </c>
    </row>
    <row r="52" spans="1:32" ht="31.2" x14ac:dyDescent="0.3">
      <c r="A52" s="52">
        <v>143</v>
      </c>
      <c r="B52" s="51" t="s">
        <v>507</v>
      </c>
      <c r="C52" s="51" t="s">
        <v>111</v>
      </c>
      <c r="D52" s="51" t="s">
        <v>507</v>
      </c>
      <c r="E52" s="51" t="s">
        <v>863</v>
      </c>
      <c r="F52" s="51" t="s">
        <v>864</v>
      </c>
      <c r="G52" s="51" t="s">
        <v>507</v>
      </c>
      <c r="H52" s="68" t="s">
        <v>865</v>
      </c>
      <c r="I52" s="49" t="s">
        <v>866</v>
      </c>
      <c r="J52" s="51" t="s">
        <v>46</v>
      </c>
      <c r="K52" s="51" t="s">
        <v>29</v>
      </c>
      <c r="L52" s="51" t="s">
        <v>507</v>
      </c>
      <c r="M52" s="51" t="s">
        <v>30</v>
      </c>
      <c r="N52" s="49" t="s">
        <v>867</v>
      </c>
      <c r="O52" s="51" t="s">
        <v>565</v>
      </c>
      <c r="P52" s="51" t="s">
        <v>507</v>
      </c>
      <c r="Q52" s="51" t="s">
        <v>507</v>
      </c>
      <c r="R52" s="51" t="s">
        <v>35</v>
      </c>
      <c r="S52" s="54">
        <v>0</v>
      </c>
      <c r="T52" s="51" t="s">
        <v>31</v>
      </c>
      <c r="U52" s="51" t="s">
        <v>36</v>
      </c>
      <c r="V52" s="51" t="s">
        <v>118</v>
      </c>
      <c r="W52" s="42"/>
      <c r="X52" s="51" t="str">
        <f>SUBSTITUTE(SUBSTITUTE(SUBSTITUTE(Table1[[#This Row],[Người thực hiện]], "Nguyễn Ngọc Anh, ", ""), ", Nguyễn Ngọc Anh", ""), ", TN CSTN_K Giao Việc", "")</f>
        <v>Nguyễn Tuấn Anh</v>
      </c>
      <c r="Y52" s="52">
        <f>DAY(Table1[[#This Row],[Ngày tạo]])</f>
        <v>4</v>
      </c>
      <c r="Z52" s="52" t="str">
        <f>CHOOSE(WEEKDAY(Table1[[#This Row],[Ngày tạo]]),"CNhat","Thứ 2","Thứ 3","Thứ 4","Thứ 5","Thứ 6","Thứ 7")</f>
        <v>Thứ 6</v>
      </c>
      <c r="AA52" s="53">
        <f>INT((DAY(Table1[[#This Row],[Ngày tạo]]))/7)+1</f>
        <v>1</v>
      </c>
      <c r="AB52" s="52">
        <f>MONTH(Table1[[#This Row],[Ngày tạo]])</f>
        <v>4</v>
      </c>
      <c r="AC52" s="52">
        <f>YEAR(Table1[[#This Row],[Ngày tạo]])</f>
        <v>2025</v>
      </c>
      <c r="AD52" s="103" t="str">
        <f>IFERROR(VLOOKUP(Table1[[#This Row],[Tòa nhà]],'03. Chia KV'!$C$2:$K$92,9,0),0)</f>
        <v>09.1.KV HN1</v>
      </c>
      <c r="AE52" s="118">
        <f>_xlfn.MAXIFS(Table3[Ngày KĐ], Table3[TÊN TÒA NHÀ],Table1[[#This Row],[Tòa nhà]], Table3[Ngày KĐ], "&lt;="&amp;Table1[[#This Row],[Ngày tạo]])</f>
        <v>45718</v>
      </c>
      <c r="AF52" s="120">
        <f>Table1[[#This Row],[Ngày tạo]]-Table1[[#This Row],[Ngày kiểm định]]</f>
        <v>33.513888888890506</v>
      </c>
    </row>
    <row r="53" spans="1:32" ht="31.2" x14ac:dyDescent="0.3">
      <c r="A53" s="52">
        <v>145</v>
      </c>
      <c r="B53" s="51" t="s">
        <v>507</v>
      </c>
      <c r="C53" s="51" t="s">
        <v>119</v>
      </c>
      <c r="D53" s="51" t="s">
        <v>507</v>
      </c>
      <c r="E53" s="51" t="s">
        <v>868</v>
      </c>
      <c r="F53" s="51" t="s">
        <v>868</v>
      </c>
      <c r="G53" s="51" t="s">
        <v>507</v>
      </c>
      <c r="H53" s="68" t="s">
        <v>869</v>
      </c>
      <c r="I53" s="49" t="s">
        <v>870</v>
      </c>
      <c r="J53" s="51" t="s">
        <v>58</v>
      </c>
      <c r="K53" s="51" t="s">
        <v>29</v>
      </c>
      <c r="L53" s="51" t="s">
        <v>507</v>
      </c>
      <c r="M53" s="51" t="s">
        <v>25</v>
      </c>
      <c r="N53" s="49" t="s">
        <v>871</v>
      </c>
      <c r="O53" s="51" t="s">
        <v>872</v>
      </c>
      <c r="P53" s="51" t="s">
        <v>507</v>
      </c>
      <c r="Q53" s="51" t="s">
        <v>507</v>
      </c>
      <c r="R53" s="51" t="s">
        <v>35</v>
      </c>
      <c r="S53" s="54">
        <v>0</v>
      </c>
      <c r="T53" s="51" t="s">
        <v>31</v>
      </c>
      <c r="U53" s="51" t="s">
        <v>36</v>
      </c>
      <c r="V53" s="51" t="s">
        <v>101</v>
      </c>
      <c r="W53" s="42" t="s">
        <v>507</v>
      </c>
      <c r="X53" s="51" t="str">
        <f>SUBSTITUTE(SUBSTITUTE(SUBSTITUTE(Table1[[#This Row],[Người thực hiện]], "Nguyễn Ngọc Anh, ", ""), ", Nguyễn Ngọc Anh", ""), ", TN CSTN_K Giao Việc", "")</f>
        <v>Hoàng Văn Phong</v>
      </c>
      <c r="Y53" s="52">
        <f>DAY(Table1[[#This Row],[Ngày tạo]])</f>
        <v>7</v>
      </c>
      <c r="Z53" s="52" t="str">
        <f>CHOOSE(WEEKDAY(Table1[[#This Row],[Ngày tạo]]),"CNhat","Thứ 2","Thứ 3","Thứ 4","Thứ 5","Thứ 6","Thứ 7")</f>
        <v>Thứ 2</v>
      </c>
      <c r="AA53" s="53">
        <f>INT((DAY(Table1[[#This Row],[Ngày tạo]]))/7)+1</f>
        <v>2</v>
      </c>
      <c r="AB53" s="52">
        <f>MONTH(Table1[[#This Row],[Ngày tạo]])</f>
        <v>4</v>
      </c>
      <c r="AC53" s="52">
        <f>YEAR(Table1[[#This Row],[Ngày tạo]])</f>
        <v>2025</v>
      </c>
      <c r="AD53" s="103" t="str">
        <f>IFERROR(VLOOKUP(Table1[[#This Row],[Tòa nhà]],'03. Chia KV'!$C$2:$K$92,9,0),0)</f>
        <v>09.1.KV HN1</v>
      </c>
      <c r="AE53" s="118"/>
      <c r="AF53" s="121"/>
    </row>
    <row r="54" spans="1:32" ht="31.2" x14ac:dyDescent="0.3">
      <c r="A54" s="52">
        <v>146</v>
      </c>
      <c r="B54" s="51" t="s">
        <v>507</v>
      </c>
      <c r="C54" s="51" t="s">
        <v>84</v>
      </c>
      <c r="D54" s="51" t="s">
        <v>507</v>
      </c>
      <c r="E54" s="51" t="s">
        <v>873</v>
      </c>
      <c r="F54" s="51" t="s">
        <v>70</v>
      </c>
      <c r="G54" s="51" t="s">
        <v>507</v>
      </c>
      <c r="H54" s="68" t="s">
        <v>874</v>
      </c>
      <c r="I54" s="49" t="s">
        <v>875</v>
      </c>
      <c r="J54" s="51" t="s">
        <v>52</v>
      </c>
      <c r="K54" s="51" t="s">
        <v>29</v>
      </c>
      <c r="L54" s="51" t="s">
        <v>507</v>
      </c>
      <c r="M54" s="51" t="s">
        <v>30</v>
      </c>
      <c r="N54" s="49" t="s">
        <v>876</v>
      </c>
      <c r="O54" s="51" t="s">
        <v>53</v>
      </c>
      <c r="P54" s="51" t="s">
        <v>507</v>
      </c>
      <c r="Q54" s="51" t="s">
        <v>507</v>
      </c>
      <c r="R54" s="51" t="s">
        <v>35</v>
      </c>
      <c r="S54" s="54">
        <v>0</v>
      </c>
      <c r="T54" s="51" t="s">
        <v>31</v>
      </c>
      <c r="U54" s="51" t="s">
        <v>36</v>
      </c>
      <c r="V54" s="51" t="s">
        <v>43</v>
      </c>
      <c r="W54" s="42"/>
      <c r="X54" s="51" t="str">
        <f>SUBSTITUTE(SUBSTITUTE(SUBSTITUTE(Table1[[#This Row],[Người thực hiện]], "Nguyễn Ngọc Anh, ", ""), ", Nguyễn Ngọc Anh", ""), ", TN CSTN_K Giao Việc", "")</f>
        <v>Nguyễn Quang Trinh</v>
      </c>
      <c r="Y54" s="52">
        <f>DAY(Table1[[#This Row],[Ngày tạo]])</f>
        <v>11</v>
      </c>
      <c r="Z54" s="52" t="str">
        <f>CHOOSE(WEEKDAY(Table1[[#This Row],[Ngày tạo]]),"CNhat","Thứ 2","Thứ 3","Thứ 4","Thứ 5","Thứ 6","Thứ 7")</f>
        <v>Thứ 6</v>
      </c>
      <c r="AA54" s="53">
        <f>INT((DAY(Table1[[#This Row],[Ngày tạo]]))/7)+1</f>
        <v>2</v>
      </c>
      <c r="AB54" s="52">
        <f>MONTH(Table1[[#This Row],[Ngày tạo]])</f>
        <v>4</v>
      </c>
      <c r="AC54" s="52">
        <f>YEAR(Table1[[#This Row],[Ngày tạo]])</f>
        <v>2025</v>
      </c>
      <c r="AD54" s="103" t="str">
        <f>IFERROR(VLOOKUP(Table1[[#This Row],[Tòa nhà]],'03. Chia KV'!$C$2:$K$92,9,0),0)</f>
        <v>09.3.KV HN3</v>
      </c>
      <c r="AE54" s="118">
        <f>_xlfn.MAXIFS(Table3[Ngày KĐ], Table3[TÊN TÒA NHÀ],Table1[[#This Row],[Tòa nhà]], Table3[Ngày KĐ], "&lt;="&amp;Table1[[#This Row],[Ngày tạo]])</f>
        <v>45724</v>
      </c>
      <c r="AF54" s="120">
        <f>Table1[[#This Row],[Ngày tạo]]-Table1[[#This Row],[Ngày kiểm định]]</f>
        <v>34.633333333331393</v>
      </c>
    </row>
    <row r="55" spans="1:32" ht="31.2" x14ac:dyDescent="0.3">
      <c r="A55" s="52">
        <v>148</v>
      </c>
      <c r="B55" s="51" t="s">
        <v>507</v>
      </c>
      <c r="C55" s="51" t="s">
        <v>84</v>
      </c>
      <c r="D55" s="51" t="s">
        <v>507</v>
      </c>
      <c r="E55" s="51" t="s">
        <v>877</v>
      </c>
      <c r="F55" s="51" t="s">
        <v>878</v>
      </c>
      <c r="G55" s="51" t="s">
        <v>507</v>
      </c>
      <c r="H55" s="68" t="s">
        <v>879</v>
      </c>
      <c r="I55" s="49" t="s">
        <v>880</v>
      </c>
      <c r="J55" s="51" t="s">
        <v>52</v>
      </c>
      <c r="K55" s="51" t="s">
        <v>29</v>
      </c>
      <c r="L55" s="51" t="s">
        <v>507</v>
      </c>
      <c r="M55" s="51" t="s">
        <v>25</v>
      </c>
      <c r="N55" s="49" t="s">
        <v>881</v>
      </c>
      <c r="O55" s="51" t="s">
        <v>53</v>
      </c>
      <c r="P55" s="51" t="s">
        <v>507</v>
      </c>
      <c r="Q55" s="51" t="s">
        <v>507</v>
      </c>
      <c r="R55" s="51" t="s">
        <v>35</v>
      </c>
      <c r="S55" s="54">
        <v>0</v>
      </c>
      <c r="T55" s="51" t="s">
        <v>31</v>
      </c>
      <c r="U55" s="51" t="s">
        <v>36</v>
      </c>
      <c r="V55" s="51" t="s">
        <v>85</v>
      </c>
      <c r="W55" s="42"/>
      <c r="X55" s="51" t="str">
        <f>SUBSTITUTE(SUBSTITUTE(SUBSTITUTE(Table1[[#This Row],[Người thực hiện]], "Nguyễn Ngọc Anh, ", ""), ", Nguyễn Ngọc Anh", ""), ", TN CSTN_K Giao Việc", "")</f>
        <v>Nguyễn Quang Trinh</v>
      </c>
      <c r="Y55" s="52">
        <f>DAY(Table1[[#This Row],[Ngày tạo]])</f>
        <v>21</v>
      </c>
      <c r="Z55" s="52" t="str">
        <f>CHOOSE(WEEKDAY(Table1[[#This Row],[Ngày tạo]]),"CNhat","Thứ 2","Thứ 3","Thứ 4","Thứ 5","Thứ 6","Thứ 7")</f>
        <v>Thứ 2</v>
      </c>
      <c r="AA55" s="53">
        <f>INT((DAY(Table1[[#This Row],[Ngày tạo]]))/7)+1</f>
        <v>4</v>
      </c>
      <c r="AB55" s="52">
        <f>MONTH(Table1[[#This Row],[Ngày tạo]])</f>
        <v>4</v>
      </c>
      <c r="AC55" s="52">
        <f>YEAR(Table1[[#This Row],[Ngày tạo]])</f>
        <v>2025</v>
      </c>
      <c r="AD55" s="103" t="str">
        <f>IFERROR(VLOOKUP(Table1[[#This Row],[Tòa nhà]],'03. Chia KV'!$C$2:$K$92,9,0),0)</f>
        <v>09.3.KV HN3</v>
      </c>
      <c r="AE55" s="118">
        <f>_xlfn.MAXIFS(Table3[Ngày KĐ], Table3[TÊN TÒA NHÀ],Table1[[#This Row],[Tòa nhà]], Table3[Ngày KĐ], "&lt;="&amp;Table1[[#This Row],[Ngày tạo]])</f>
        <v>45724</v>
      </c>
      <c r="AF55" s="120">
        <f>Table1[[#This Row],[Ngày tạo]]-Table1[[#This Row],[Ngày kiểm định]]</f>
        <v>44.491666666668607</v>
      </c>
    </row>
    <row r="56" spans="1:32" ht="78" x14ac:dyDescent="0.3">
      <c r="A56" s="52">
        <v>150</v>
      </c>
      <c r="B56" s="51" t="s">
        <v>507</v>
      </c>
      <c r="C56" s="51" t="s">
        <v>44</v>
      </c>
      <c r="D56" s="51" t="s">
        <v>882</v>
      </c>
      <c r="E56" s="51" t="s">
        <v>883</v>
      </c>
      <c r="F56" s="51" t="s">
        <v>884</v>
      </c>
      <c r="G56" s="51" t="s">
        <v>507</v>
      </c>
      <c r="H56" s="68" t="s">
        <v>885</v>
      </c>
      <c r="I56" s="49" t="s">
        <v>886</v>
      </c>
      <c r="J56" s="51" t="s">
        <v>58</v>
      </c>
      <c r="K56" s="51" t="s">
        <v>29</v>
      </c>
      <c r="L56" s="51" t="s">
        <v>507</v>
      </c>
      <c r="M56" s="51" t="s">
        <v>30</v>
      </c>
      <c r="N56" s="49" t="s">
        <v>887</v>
      </c>
      <c r="O56" s="51" t="s">
        <v>32</v>
      </c>
      <c r="P56" s="51" t="s">
        <v>507</v>
      </c>
      <c r="Q56" s="51" t="s">
        <v>507</v>
      </c>
      <c r="R56" s="51" t="s">
        <v>35</v>
      </c>
      <c r="S56" s="54">
        <v>0</v>
      </c>
      <c r="T56" s="51" t="s">
        <v>31</v>
      </c>
      <c r="U56" s="51" t="s">
        <v>32</v>
      </c>
      <c r="V56" s="51" t="s">
        <v>61</v>
      </c>
      <c r="W56" s="42"/>
      <c r="X56" s="51" t="str">
        <f>SUBSTITUTE(SUBSTITUTE(SUBSTITUTE(Table1[[#This Row],[Người thực hiện]], "Nguyễn Ngọc Anh, ", ""), ", Nguyễn Ngọc Anh", ""), ", TN CSTN_K Giao Việc", "")</f>
        <v>Hoàng Văn Phong</v>
      </c>
      <c r="Y56" s="52">
        <f>DAY(Table1[[#This Row],[Ngày tạo]])</f>
        <v>23</v>
      </c>
      <c r="Z56" s="52" t="str">
        <f>CHOOSE(WEEKDAY(Table1[[#This Row],[Ngày tạo]]),"CNhat","Thứ 2","Thứ 3","Thứ 4","Thứ 5","Thứ 6","Thứ 7")</f>
        <v>Thứ 4</v>
      </c>
      <c r="AA56" s="53">
        <f>INT((DAY(Table1[[#This Row],[Ngày tạo]]))/7)+1</f>
        <v>4</v>
      </c>
      <c r="AB56" s="52">
        <f>MONTH(Table1[[#This Row],[Ngày tạo]])</f>
        <v>4</v>
      </c>
      <c r="AC56" s="52">
        <f>YEAR(Table1[[#This Row],[Ngày tạo]])</f>
        <v>2025</v>
      </c>
      <c r="AD56" s="103" t="str">
        <f>IFERROR(VLOOKUP(Table1[[#This Row],[Tòa nhà]],'03. Chia KV'!$C$2:$K$92,9,0),0)</f>
        <v>09.1.KV HN1</v>
      </c>
      <c r="AE56" s="118"/>
      <c r="AF56" s="121"/>
    </row>
    <row r="57" spans="1:32" ht="31.2" x14ac:dyDescent="0.3">
      <c r="A57" s="52">
        <v>151</v>
      </c>
      <c r="B57" s="51" t="s">
        <v>507</v>
      </c>
      <c r="C57" s="51" t="s">
        <v>54</v>
      </c>
      <c r="D57" s="51" t="s">
        <v>507</v>
      </c>
      <c r="E57" s="51" t="s">
        <v>581</v>
      </c>
      <c r="F57" s="51" t="s">
        <v>888</v>
      </c>
      <c r="G57" s="51" t="s">
        <v>507</v>
      </c>
      <c r="H57" s="68" t="s">
        <v>889</v>
      </c>
      <c r="I57" s="49" t="s">
        <v>890</v>
      </c>
      <c r="J57" s="51" t="s">
        <v>38</v>
      </c>
      <c r="K57" s="51" t="s">
        <v>29</v>
      </c>
      <c r="L57" s="51" t="s">
        <v>507</v>
      </c>
      <c r="M57" s="51" t="s">
        <v>30</v>
      </c>
      <c r="N57" s="49" t="s">
        <v>891</v>
      </c>
      <c r="O57" s="51" t="s">
        <v>892</v>
      </c>
      <c r="P57" s="51" t="s">
        <v>507</v>
      </c>
      <c r="Q57" s="51" t="s">
        <v>507</v>
      </c>
      <c r="R57" s="51" t="s">
        <v>35</v>
      </c>
      <c r="S57" s="54">
        <v>0</v>
      </c>
      <c r="T57" s="51" t="s">
        <v>31</v>
      </c>
      <c r="U57" s="51" t="s">
        <v>36</v>
      </c>
      <c r="V57" s="51" t="s">
        <v>45</v>
      </c>
      <c r="W57" s="42"/>
      <c r="X57" s="51" t="str">
        <f>SUBSTITUTE(SUBSTITUTE(SUBSTITUTE(Table1[[#This Row],[Người thực hiện]], "Nguyễn Ngọc Anh, ", ""), ", Nguyễn Ngọc Anh", ""), ", TN CSTN_K Giao Việc", "")</f>
        <v>Đào Mạnh Sơn</v>
      </c>
      <c r="Y57" s="52">
        <f>DAY(Table1[[#This Row],[Ngày tạo]])</f>
        <v>23</v>
      </c>
      <c r="Z57" s="52" t="str">
        <f>CHOOSE(WEEKDAY(Table1[[#This Row],[Ngày tạo]]),"CNhat","Thứ 2","Thứ 3","Thứ 4","Thứ 5","Thứ 6","Thứ 7")</f>
        <v>Thứ 4</v>
      </c>
      <c r="AA57" s="53">
        <f>INT((DAY(Table1[[#This Row],[Ngày tạo]]))/7)+1</f>
        <v>4</v>
      </c>
      <c r="AB57" s="52">
        <f>MONTH(Table1[[#This Row],[Ngày tạo]])</f>
        <v>4</v>
      </c>
      <c r="AC57" s="52">
        <f>YEAR(Table1[[#This Row],[Ngày tạo]])</f>
        <v>2025</v>
      </c>
      <c r="AD57" s="103" t="str">
        <f>IFERROR(VLOOKUP(Table1[[#This Row],[Tòa nhà]],'03. Chia KV'!$C$2:$K$92,9,0),0)</f>
        <v>09.2.KV HN2</v>
      </c>
      <c r="AE57" s="118"/>
      <c r="AF57" s="121"/>
    </row>
    <row r="58" spans="1:32" ht="31.2" x14ac:dyDescent="0.3">
      <c r="A58" s="52">
        <v>170</v>
      </c>
      <c r="B58" s="51" t="s">
        <v>507</v>
      </c>
      <c r="C58" s="51" t="s">
        <v>156</v>
      </c>
      <c r="D58" s="51" t="s">
        <v>507</v>
      </c>
      <c r="E58" s="51" t="s">
        <v>893</v>
      </c>
      <c r="F58" s="51" t="s">
        <v>621</v>
      </c>
      <c r="G58" s="51" t="s">
        <v>507</v>
      </c>
      <c r="H58" s="68" t="s">
        <v>894</v>
      </c>
      <c r="I58" s="49" t="s">
        <v>895</v>
      </c>
      <c r="J58" s="51" t="s">
        <v>38</v>
      </c>
      <c r="K58" s="51" t="s">
        <v>29</v>
      </c>
      <c r="L58" s="51" t="s">
        <v>507</v>
      </c>
      <c r="M58" s="51" t="s">
        <v>25</v>
      </c>
      <c r="N58" s="49" t="s">
        <v>896</v>
      </c>
      <c r="O58" s="51" t="s">
        <v>897</v>
      </c>
      <c r="P58" s="51" t="s">
        <v>507</v>
      </c>
      <c r="Q58" s="51" t="s">
        <v>507</v>
      </c>
      <c r="R58" s="51" t="s">
        <v>35</v>
      </c>
      <c r="S58" s="54">
        <v>0</v>
      </c>
      <c r="T58" s="51" t="s">
        <v>31</v>
      </c>
      <c r="U58" s="51" t="s">
        <v>36</v>
      </c>
      <c r="V58" s="51" t="s">
        <v>79</v>
      </c>
      <c r="W58" s="42"/>
      <c r="X58" s="51" t="str">
        <f>SUBSTITUTE(SUBSTITUTE(SUBSTITUTE(Table1[[#This Row],[Người thực hiện]], "Nguyễn Ngọc Anh, ", ""), ", Nguyễn Ngọc Anh", ""), ", TN CSTN_K Giao Việc", "")</f>
        <v>Đào Mạnh Sơn</v>
      </c>
      <c r="Y58" s="52">
        <f>DAY(Table1[[#This Row],[Ngày tạo]])</f>
        <v>24</v>
      </c>
      <c r="Z58" s="52" t="str">
        <f>CHOOSE(WEEKDAY(Table1[[#This Row],[Ngày tạo]]),"CNhat","Thứ 2","Thứ 3","Thứ 4","Thứ 5","Thứ 6","Thứ 7")</f>
        <v>Thứ 5</v>
      </c>
      <c r="AA58" s="53">
        <f>INT((DAY(Table1[[#This Row],[Ngày tạo]]))/7)+1</f>
        <v>4</v>
      </c>
      <c r="AB58" s="52">
        <f>MONTH(Table1[[#This Row],[Ngày tạo]])</f>
        <v>4</v>
      </c>
      <c r="AC58" s="52">
        <f>YEAR(Table1[[#This Row],[Ngày tạo]])</f>
        <v>2025</v>
      </c>
      <c r="AD58" s="103" t="str">
        <f>IFERROR(VLOOKUP(Table1[[#This Row],[Tòa nhà]],'03. Chia KV'!$C$2:$K$92,9,0),0)</f>
        <v>09.2.KV HN2</v>
      </c>
      <c r="AE58" s="118">
        <f>_xlfn.MAXIFS(Table3[Ngày KĐ], Table3[TÊN TÒA NHÀ],Table1[[#This Row],[Tòa nhà]], Table3[Ngày KĐ], "&lt;="&amp;Table1[[#This Row],[Ngày tạo]])</f>
        <v>45719</v>
      </c>
      <c r="AF58" s="120">
        <f>Table1[[#This Row],[Ngày tạo]]-Table1[[#This Row],[Ngày kiểm định]]</f>
        <v>52.580555555556202</v>
      </c>
    </row>
    <row r="59" spans="1:32" ht="62.4" x14ac:dyDescent="0.3">
      <c r="A59" s="52">
        <v>256</v>
      </c>
      <c r="B59" s="51" t="s">
        <v>507</v>
      </c>
      <c r="C59" s="51" t="s">
        <v>34</v>
      </c>
      <c r="D59" s="51" t="s">
        <v>492</v>
      </c>
      <c r="E59" s="51" t="s">
        <v>898</v>
      </c>
      <c r="F59" s="51" t="s">
        <v>899</v>
      </c>
      <c r="G59" s="51" t="s">
        <v>507</v>
      </c>
      <c r="H59" s="68" t="s">
        <v>900</v>
      </c>
      <c r="I59" s="49" t="s">
        <v>901</v>
      </c>
      <c r="J59" s="51" t="s">
        <v>58</v>
      </c>
      <c r="K59" s="51" t="s">
        <v>29</v>
      </c>
      <c r="L59" s="51" t="s">
        <v>507</v>
      </c>
      <c r="M59" s="51" t="s">
        <v>25</v>
      </c>
      <c r="N59" s="49" t="s">
        <v>902</v>
      </c>
      <c r="O59" s="51" t="s">
        <v>511</v>
      </c>
      <c r="P59" s="51" t="s">
        <v>507</v>
      </c>
      <c r="Q59" s="51" t="s">
        <v>507</v>
      </c>
      <c r="R59" s="51" t="s">
        <v>35</v>
      </c>
      <c r="S59" s="54">
        <v>0</v>
      </c>
      <c r="T59" s="51" t="s">
        <v>31</v>
      </c>
      <c r="U59" s="51" t="s">
        <v>36</v>
      </c>
      <c r="V59" s="51" t="s">
        <v>903</v>
      </c>
      <c r="W59" s="42" t="s">
        <v>507</v>
      </c>
      <c r="X59" s="51" t="str">
        <f>SUBSTITUTE(SUBSTITUTE(SUBSTITUTE(Table1[[#This Row],[Người thực hiện]], "Nguyễn Ngọc Anh, ", ""), ", Nguyễn Ngọc Anh", ""), ", TN CSTN_K Giao Việc", "")</f>
        <v>Hoàng Văn Phong</v>
      </c>
      <c r="Y59" s="52">
        <f>DAY(Table1[[#This Row],[Ngày tạo]])</f>
        <v>5</v>
      </c>
      <c r="Z59" s="52" t="str">
        <f>CHOOSE(WEEKDAY(Table1[[#This Row],[Ngày tạo]]),"CNhat","Thứ 2","Thứ 3","Thứ 4","Thứ 5","Thứ 6","Thứ 7")</f>
        <v>Thứ 2</v>
      </c>
      <c r="AA59" s="53">
        <f>INT((DAY(Table1[[#This Row],[Ngày tạo]]))/7)+1</f>
        <v>1</v>
      </c>
      <c r="AB59" s="52">
        <f>MONTH(Table1[[#This Row],[Ngày tạo]])</f>
        <v>5</v>
      </c>
      <c r="AC59" s="52">
        <f>YEAR(Table1[[#This Row],[Ngày tạo]])</f>
        <v>2025</v>
      </c>
      <c r="AD59" s="103" t="s">
        <v>326</v>
      </c>
      <c r="AE59" s="118"/>
      <c r="AF59" s="121"/>
    </row>
    <row r="60" spans="1:32" ht="31.2" x14ac:dyDescent="0.3">
      <c r="A60" s="52">
        <v>258</v>
      </c>
      <c r="B60" s="51" t="s">
        <v>507</v>
      </c>
      <c r="C60" s="51" t="s">
        <v>119</v>
      </c>
      <c r="D60" s="51" t="s">
        <v>507</v>
      </c>
      <c r="E60" s="51" t="s">
        <v>728</v>
      </c>
      <c r="F60" s="51" t="s">
        <v>728</v>
      </c>
      <c r="G60" s="51" t="s">
        <v>507</v>
      </c>
      <c r="H60" s="68" t="s">
        <v>904</v>
      </c>
      <c r="I60" s="49" t="s">
        <v>905</v>
      </c>
      <c r="J60" s="51" t="s">
        <v>58</v>
      </c>
      <c r="K60" s="51" t="s">
        <v>29</v>
      </c>
      <c r="L60" s="51" t="s">
        <v>507</v>
      </c>
      <c r="M60" s="51" t="s">
        <v>25</v>
      </c>
      <c r="N60" s="49" t="s">
        <v>906</v>
      </c>
      <c r="O60" s="51" t="s">
        <v>907</v>
      </c>
      <c r="P60" s="51" t="s">
        <v>507</v>
      </c>
      <c r="Q60" s="51" t="s">
        <v>507</v>
      </c>
      <c r="R60" s="51" t="s">
        <v>35</v>
      </c>
      <c r="S60" s="54">
        <v>0</v>
      </c>
      <c r="T60" s="51" t="s">
        <v>31</v>
      </c>
      <c r="U60" s="51" t="s">
        <v>36</v>
      </c>
      <c r="V60" s="51" t="s">
        <v>101</v>
      </c>
      <c r="W60" s="42" t="s">
        <v>507</v>
      </c>
      <c r="X60" s="51" t="str">
        <f>SUBSTITUTE(SUBSTITUTE(SUBSTITUTE(Table1[[#This Row],[Người thực hiện]], "Nguyễn Ngọc Anh, ", ""), ", Nguyễn Ngọc Anh", ""), ", TN CSTN_K Giao Việc", "")</f>
        <v>Hoàng Văn Phong</v>
      </c>
      <c r="Y60" s="52">
        <f>DAY(Table1[[#This Row],[Ngày tạo]])</f>
        <v>6</v>
      </c>
      <c r="Z60" s="52" t="str">
        <f>CHOOSE(WEEKDAY(Table1[[#This Row],[Ngày tạo]]),"CNhat","Thứ 2","Thứ 3","Thứ 4","Thứ 5","Thứ 6","Thứ 7")</f>
        <v>Thứ 3</v>
      </c>
      <c r="AA60" s="53">
        <f>INT((DAY(Table1[[#This Row],[Ngày tạo]]))/7)+1</f>
        <v>1</v>
      </c>
      <c r="AB60" s="52">
        <f>MONTH(Table1[[#This Row],[Ngày tạo]])</f>
        <v>5</v>
      </c>
      <c r="AC60" s="52">
        <f>YEAR(Table1[[#This Row],[Ngày tạo]])</f>
        <v>2025</v>
      </c>
      <c r="AD60" s="103" t="str">
        <f>IFERROR(VLOOKUP(Table1[[#This Row],[Tòa nhà]],'03. Chia KV'!$C$2:$K$92,9,0),0)</f>
        <v>09.1.KV HN1</v>
      </c>
      <c r="AE60" s="118"/>
      <c r="AF60" s="121"/>
    </row>
    <row r="61" spans="1:32" ht="31.2" x14ac:dyDescent="0.3">
      <c r="A61" s="52">
        <v>263</v>
      </c>
      <c r="B61" s="51" t="s">
        <v>507</v>
      </c>
      <c r="C61" s="51" t="s">
        <v>40</v>
      </c>
      <c r="D61" s="51" t="s">
        <v>908</v>
      </c>
      <c r="E61" s="51" t="s">
        <v>909</v>
      </c>
      <c r="F61" s="51" t="s">
        <v>910</v>
      </c>
      <c r="G61" s="51" t="s">
        <v>507</v>
      </c>
      <c r="H61" s="68" t="s">
        <v>911</v>
      </c>
      <c r="I61" s="49" t="s">
        <v>912</v>
      </c>
      <c r="J61" s="51" t="s">
        <v>38</v>
      </c>
      <c r="K61" s="51" t="s">
        <v>29</v>
      </c>
      <c r="L61" s="51" t="s">
        <v>507</v>
      </c>
      <c r="M61" s="51" t="s">
        <v>25</v>
      </c>
      <c r="N61" s="49" t="s">
        <v>913</v>
      </c>
      <c r="O61" s="51" t="s">
        <v>914</v>
      </c>
      <c r="P61" s="51" t="s">
        <v>507</v>
      </c>
      <c r="Q61" s="51" t="s">
        <v>507</v>
      </c>
      <c r="R61" s="51" t="s">
        <v>35</v>
      </c>
      <c r="S61" s="54">
        <v>0</v>
      </c>
      <c r="T61" s="51" t="s">
        <v>31</v>
      </c>
      <c r="U61" s="51" t="s">
        <v>36</v>
      </c>
      <c r="V61" s="51" t="s">
        <v>915</v>
      </c>
      <c r="W61" s="42"/>
      <c r="X61" s="51" t="str">
        <f>SUBSTITUTE(SUBSTITUTE(SUBSTITUTE(Table1[[#This Row],[Người thực hiện]], "Nguyễn Ngọc Anh, ", ""), ", Nguyễn Ngọc Anh", ""), ", TN CSTN_K Giao Việc", "")</f>
        <v>Đào Mạnh Sơn</v>
      </c>
      <c r="Y61" s="52">
        <f>DAY(Table1[[#This Row],[Ngày tạo]])</f>
        <v>8</v>
      </c>
      <c r="Z61" s="52" t="str">
        <f>CHOOSE(WEEKDAY(Table1[[#This Row],[Ngày tạo]]),"CNhat","Thứ 2","Thứ 3","Thứ 4","Thứ 5","Thứ 6","Thứ 7")</f>
        <v>Thứ 5</v>
      </c>
      <c r="AA61" s="53">
        <f>INT((DAY(Table1[[#This Row],[Ngày tạo]]))/7)+1</f>
        <v>2</v>
      </c>
      <c r="AB61" s="52">
        <f>MONTH(Table1[[#This Row],[Ngày tạo]])</f>
        <v>5</v>
      </c>
      <c r="AC61" s="52">
        <f>YEAR(Table1[[#This Row],[Ngày tạo]])</f>
        <v>2025</v>
      </c>
      <c r="AD61" s="103" t="str">
        <f>IFERROR(VLOOKUP(Table1[[#This Row],[Tòa nhà]],'03. Chia KV'!$C$2:$K$92,9,0),0)</f>
        <v>09.2.KV HN2</v>
      </c>
      <c r="AE61" s="118"/>
      <c r="AF61" s="121"/>
    </row>
    <row r="62" spans="1:32" ht="31.2" x14ac:dyDescent="0.3">
      <c r="A62" s="52">
        <v>266</v>
      </c>
      <c r="B62" s="51" t="s">
        <v>507</v>
      </c>
      <c r="C62" s="51" t="s">
        <v>83</v>
      </c>
      <c r="D62" s="51" t="s">
        <v>491</v>
      </c>
      <c r="E62" s="51" t="s">
        <v>522</v>
      </c>
      <c r="F62" s="51" t="s">
        <v>916</v>
      </c>
      <c r="G62" s="51" t="s">
        <v>507</v>
      </c>
      <c r="H62" s="68" t="s">
        <v>917</v>
      </c>
      <c r="I62" s="49" t="s">
        <v>918</v>
      </c>
      <c r="J62" s="51" t="s">
        <v>46</v>
      </c>
      <c r="K62" s="51" t="s">
        <v>29</v>
      </c>
      <c r="L62" s="51" t="s">
        <v>507</v>
      </c>
      <c r="M62" s="51" t="s">
        <v>25</v>
      </c>
      <c r="N62" s="49" t="s">
        <v>919</v>
      </c>
      <c r="O62" s="51" t="s">
        <v>920</v>
      </c>
      <c r="P62" s="51" t="s">
        <v>507</v>
      </c>
      <c r="Q62" s="51" t="s">
        <v>507</v>
      </c>
      <c r="R62" s="51" t="s">
        <v>35</v>
      </c>
      <c r="S62" s="54">
        <v>0</v>
      </c>
      <c r="T62" s="51" t="s">
        <v>31</v>
      </c>
      <c r="U62" s="51" t="s">
        <v>36</v>
      </c>
      <c r="V62" s="51" t="s">
        <v>578</v>
      </c>
      <c r="W62" s="42"/>
      <c r="X62" s="51" t="str">
        <f>SUBSTITUTE(SUBSTITUTE(SUBSTITUTE(Table1[[#This Row],[Người thực hiện]], "Nguyễn Ngọc Anh, ", ""), ", Nguyễn Ngọc Anh", ""), ", TN CSTN_K Giao Việc", "")</f>
        <v>Nguyễn Tuấn Anh</v>
      </c>
      <c r="Y62" s="52">
        <f>DAY(Table1[[#This Row],[Ngày tạo]])</f>
        <v>10</v>
      </c>
      <c r="Z62" s="52" t="str">
        <f>CHOOSE(WEEKDAY(Table1[[#This Row],[Ngày tạo]]),"CNhat","Thứ 2","Thứ 3","Thứ 4","Thứ 5","Thứ 6","Thứ 7")</f>
        <v>Thứ 7</v>
      </c>
      <c r="AA62" s="53">
        <f>INT((DAY(Table1[[#This Row],[Ngày tạo]]))/7)+1</f>
        <v>2</v>
      </c>
      <c r="AB62" s="52">
        <f>MONTH(Table1[[#This Row],[Ngày tạo]])</f>
        <v>5</v>
      </c>
      <c r="AC62" s="52">
        <f>YEAR(Table1[[#This Row],[Ngày tạo]])</f>
        <v>2025</v>
      </c>
      <c r="AD62" s="103" t="str">
        <f>IFERROR(VLOOKUP(Table1[[#This Row],[Tòa nhà]],'03. Chia KV'!$C$2:$K$92,9,0),0)</f>
        <v>09.2.KV HN2</v>
      </c>
      <c r="AE62" s="118">
        <f>_xlfn.MAXIFS(Table3[Ngày KĐ], Table3[TÊN TÒA NHÀ],Table1[[#This Row],[Tòa nhà]], Table3[Ngày KĐ], "&lt;="&amp;Table1[[#This Row],[Ngày tạo]])</f>
        <v>45719</v>
      </c>
      <c r="AF62" s="120">
        <f>Table1[[#This Row],[Ngày tạo]]-Table1[[#This Row],[Ngày kiểm định]]</f>
        <v>68.536805555559113</v>
      </c>
    </row>
    <row r="63" spans="1:32" ht="46.8" x14ac:dyDescent="0.3">
      <c r="A63" s="52">
        <v>267</v>
      </c>
      <c r="B63" s="51" t="s">
        <v>507</v>
      </c>
      <c r="C63" s="51" t="s">
        <v>34</v>
      </c>
      <c r="D63" s="51" t="s">
        <v>492</v>
      </c>
      <c r="E63" s="51" t="s">
        <v>921</v>
      </c>
      <c r="F63" s="51" t="s">
        <v>922</v>
      </c>
      <c r="G63" s="51" t="s">
        <v>507</v>
      </c>
      <c r="H63" s="68" t="s">
        <v>923</v>
      </c>
      <c r="I63" s="49" t="s">
        <v>924</v>
      </c>
      <c r="J63" s="51" t="s">
        <v>58</v>
      </c>
      <c r="K63" s="51" t="s">
        <v>29</v>
      </c>
      <c r="L63" s="51" t="s">
        <v>507</v>
      </c>
      <c r="M63" s="51" t="s">
        <v>30</v>
      </c>
      <c r="N63" s="49" t="s">
        <v>925</v>
      </c>
      <c r="O63" s="51" t="s">
        <v>926</v>
      </c>
      <c r="P63" s="51" t="s">
        <v>507</v>
      </c>
      <c r="Q63" s="51" t="s">
        <v>507</v>
      </c>
      <c r="R63" s="51" t="s">
        <v>35</v>
      </c>
      <c r="S63" s="54">
        <v>0</v>
      </c>
      <c r="T63" s="51" t="s">
        <v>31</v>
      </c>
      <c r="U63" s="51" t="s">
        <v>36</v>
      </c>
      <c r="V63" s="51" t="s">
        <v>903</v>
      </c>
      <c r="W63" s="42"/>
      <c r="X63" s="51" t="str">
        <f>SUBSTITUTE(SUBSTITUTE(SUBSTITUTE(Table1[[#This Row],[Người thực hiện]], "Nguyễn Ngọc Anh, ", ""), ", Nguyễn Ngọc Anh", ""), ", TN CSTN_K Giao Việc", "")</f>
        <v>Hoàng Văn Phong</v>
      </c>
      <c r="Y63" s="52">
        <f>DAY(Table1[[#This Row],[Ngày tạo]])</f>
        <v>11</v>
      </c>
      <c r="Z63" s="52" t="str">
        <f>CHOOSE(WEEKDAY(Table1[[#This Row],[Ngày tạo]]),"CNhat","Thứ 2","Thứ 3","Thứ 4","Thứ 5","Thứ 6","Thứ 7")</f>
        <v>CNhat</v>
      </c>
      <c r="AA63" s="53">
        <f>INT((DAY(Table1[[#This Row],[Ngày tạo]]))/7)+1</f>
        <v>2</v>
      </c>
      <c r="AB63" s="52">
        <f>MONTH(Table1[[#This Row],[Ngày tạo]])</f>
        <v>5</v>
      </c>
      <c r="AC63" s="52">
        <f>YEAR(Table1[[#This Row],[Ngày tạo]])</f>
        <v>2025</v>
      </c>
      <c r="AD63" s="103" t="s">
        <v>326</v>
      </c>
      <c r="AE63" s="118"/>
      <c r="AF63" s="121"/>
    </row>
    <row r="64" spans="1:32" ht="31.2" x14ac:dyDescent="0.3">
      <c r="A64" s="52">
        <v>293</v>
      </c>
      <c r="B64" s="51" t="s">
        <v>507</v>
      </c>
      <c r="C64" s="51" t="s">
        <v>54</v>
      </c>
      <c r="D64" s="51" t="s">
        <v>507</v>
      </c>
      <c r="E64" s="51" t="s">
        <v>927</v>
      </c>
      <c r="F64" s="51" t="s">
        <v>928</v>
      </c>
      <c r="G64" s="51" t="s">
        <v>507</v>
      </c>
      <c r="H64" s="68" t="s">
        <v>929</v>
      </c>
      <c r="I64" s="49" t="s">
        <v>930</v>
      </c>
      <c r="J64" s="51" t="s">
        <v>38</v>
      </c>
      <c r="K64" s="51" t="s">
        <v>29</v>
      </c>
      <c r="L64" s="51" t="s">
        <v>507</v>
      </c>
      <c r="M64" s="51" t="s">
        <v>25</v>
      </c>
      <c r="N64" s="49" t="s">
        <v>931</v>
      </c>
      <c r="O64" s="51" t="s">
        <v>932</v>
      </c>
      <c r="P64" s="51" t="s">
        <v>507</v>
      </c>
      <c r="Q64" s="51" t="s">
        <v>507</v>
      </c>
      <c r="R64" s="51" t="s">
        <v>26</v>
      </c>
      <c r="S64" s="54">
        <v>2</v>
      </c>
      <c r="T64" s="51" t="s">
        <v>31</v>
      </c>
      <c r="U64" s="51" t="s">
        <v>36</v>
      </c>
      <c r="V64" s="51" t="s">
        <v>79</v>
      </c>
      <c r="W64" s="42" t="s">
        <v>507</v>
      </c>
      <c r="X64" s="51" t="str">
        <f>SUBSTITUTE(SUBSTITUTE(SUBSTITUTE(Table1[[#This Row],[Người thực hiện]], "Nguyễn Ngọc Anh, ", ""), ", Nguyễn Ngọc Anh", ""), ", TN CSTN_K Giao Việc", "")</f>
        <v>Đào Mạnh Sơn</v>
      </c>
      <c r="Y64" s="52">
        <f>DAY(Table1[[#This Row],[Ngày tạo]])</f>
        <v>14</v>
      </c>
      <c r="Z64" s="52" t="str">
        <f>CHOOSE(WEEKDAY(Table1[[#This Row],[Ngày tạo]]),"CNhat","Thứ 2","Thứ 3","Thứ 4","Thứ 5","Thứ 6","Thứ 7")</f>
        <v>Thứ 4</v>
      </c>
      <c r="AA64" s="53">
        <f>INT((DAY(Table1[[#This Row],[Ngày tạo]]))/7)+1</f>
        <v>3</v>
      </c>
      <c r="AB64" s="52">
        <f>MONTH(Table1[[#This Row],[Ngày tạo]])</f>
        <v>5</v>
      </c>
      <c r="AC64" s="52">
        <f>YEAR(Table1[[#This Row],[Ngày tạo]])</f>
        <v>2025</v>
      </c>
      <c r="AD64" s="103" t="str">
        <f>IFERROR(VLOOKUP(Table1[[#This Row],[Tòa nhà]],'03. Chia KV'!$C$2:$K$92,9,0),0)</f>
        <v>09.2.KV HN2</v>
      </c>
      <c r="AE64" s="118"/>
      <c r="AF64" s="121"/>
    </row>
    <row r="65" spans="1:32" ht="31.2" x14ac:dyDescent="0.3">
      <c r="A65" s="52">
        <v>307</v>
      </c>
      <c r="B65" s="51" t="s">
        <v>507</v>
      </c>
      <c r="C65" s="51" t="s">
        <v>87</v>
      </c>
      <c r="D65" s="51" t="s">
        <v>507</v>
      </c>
      <c r="E65" s="51" t="s">
        <v>933</v>
      </c>
      <c r="F65" s="51" t="s">
        <v>934</v>
      </c>
      <c r="G65" s="51" t="s">
        <v>507</v>
      </c>
      <c r="H65" s="68" t="s">
        <v>935</v>
      </c>
      <c r="I65" s="49" t="s">
        <v>936</v>
      </c>
      <c r="J65" s="51" t="s">
        <v>46</v>
      </c>
      <c r="K65" s="51" t="s">
        <v>29</v>
      </c>
      <c r="L65" s="51" t="s">
        <v>507</v>
      </c>
      <c r="M65" s="51" t="s">
        <v>30</v>
      </c>
      <c r="N65" s="49" t="s">
        <v>937</v>
      </c>
      <c r="O65" s="51" t="s">
        <v>938</v>
      </c>
      <c r="P65" s="51" t="s">
        <v>507</v>
      </c>
      <c r="Q65" s="51" t="s">
        <v>507</v>
      </c>
      <c r="R65" s="51" t="s">
        <v>35</v>
      </c>
      <c r="S65" s="54">
        <v>0</v>
      </c>
      <c r="T65" s="51" t="s">
        <v>31</v>
      </c>
      <c r="U65" s="51" t="s">
        <v>36</v>
      </c>
      <c r="V65" s="51" t="s">
        <v>45</v>
      </c>
      <c r="W65" s="42"/>
      <c r="X65" s="51" t="str">
        <f>SUBSTITUTE(SUBSTITUTE(SUBSTITUTE(Table1[[#This Row],[Người thực hiện]], "Nguyễn Ngọc Anh, ", ""), ", Nguyễn Ngọc Anh", ""), ", TN CSTN_K Giao Việc", "")</f>
        <v>Nguyễn Tuấn Anh</v>
      </c>
      <c r="Y65" s="52">
        <f>DAY(Table1[[#This Row],[Ngày tạo]])</f>
        <v>21</v>
      </c>
      <c r="Z65" s="52" t="str">
        <f>CHOOSE(WEEKDAY(Table1[[#This Row],[Ngày tạo]]),"CNhat","Thứ 2","Thứ 3","Thứ 4","Thứ 5","Thứ 6","Thứ 7")</f>
        <v>Thứ 4</v>
      </c>
      <c r="AA65" s="53">
        <f>INT((DAY(Table1[[#This Row],[Ngày tạo]]))/7)+1</f>
        <v>4</v>
      </c>
      <c r="AB65" s="52">
        <f>MONTH(Table1[[#This Row],[Ngày tạo]])</f>
        <v>5</v>
      </c>
      <c r="AC65" s="52">
        <f>YEAR(Table1[[#This Row],[Ngày tạo]])</f>
        <v>2025</v>
      </c>
      <c r="AD65" s="103" t="str">
        <f>IFERROR(VLOOKUP(Table1[[#This Row],[Tòa nhà]],'03. Chia KV'!$C$2:$K$92,9,0),0)</f>
        <v>09.2.KV HN2</v>
      </c>
      <c r="AE65" s="118">
        <f>_xlfn.MAXIFS(Table3[Ngày KĐ], Table3[TÊN TÒA NHÀ],Table1[[#This Row],[Tòa nhà]], Table3[Ngày KĐ], "&lt;="&amp;Table1[[#This Row],[Ngày tạo]])</f>
        <v>45718</v>
      </c>
      <c r="AF65" s="120">
        <f>Table1[[#This Row],[Ngày tạo]]-Table1[[#This Row],[Ngày kiểm định]]</f>
        <v>80.392361111109494</v>
      </c>
    </row>
    <row r="66" spans="1:32" ht="46.8" x14ac:dyDescent="0.3">
      <c r="A66" s="52">
        <v>350</v>
      </c>
      <c r="B66" s="51" t="s">
        <v>507</v>
      </c>
      <c r="C66" s="51" t="s">
        <v>69</v>
      </c>
      <c r="D66" s="51" t="s">
        <v>939</v>
      </c>
      <c r="E66" s="51" t="s">
        <v>604</v>
      </c>
      <c r="F66" s="51" t="s">
        <v>940</v>
      </c>
      <c r="G66" s="51" t="s">
        <v>507</v>
      </c>
      <c r="H66" s="68" t="s">
        <v>941</v>
      </c>
      <c r="I66" s="49" t="s">
        <v>942</v>
      </c>
      <c r="J66" s="51" t="s">
        <v>58</v>
      </c>
      <c r="K66" s="51" t="s">
        <v>29</v>
      </c>
      <c r="L66" s="51" t="s">
        <v>507</v>
      </c>
      <c r="M66" s="51" t="s">
        <v>30</v>
      </c>
      <c r="N66" s="49" t="s">
        <v>943</v>
      </c>
      <c r="O66" s="51" t="s">
        <v>32</v>
      </c>
      <c r="P66" s="51" t="s">
        <v>507</v>
      </c>
      <c r="Q66" s="51" t="s">
        <v>507</v>
      </c>
      <c r="R66" s="51" t="s">
        <v>26</v>
      </c>
      <c r="S66" s="54">
        <v>72</v>
      </c>
      <c r="T66" s="51" t="s">
        <v>31</v>
      </c>
      <c r="U66" s="51" t="s">
        <v>36</v>
      </c>
      <c r="V66" s="51" t="s">
        <v>45</v>
      </c>
      <c r="W66" s="42"/>
      <c r="X66" s="51" t="str">
        <f>SUBSTITUTE(SUBSTITUTE(SUBSTITUTE(Table1[[#This Row],[Người thực hiện]], "Nguyễn Ngọc Anh, ", ""), ", Nguyễn Ngọc Anh", ""), ", TN CSTN_K Giao Việc", "")</f>
        <v>Hoàng Văn Phong</v>
      </c>
      <c r="Y66" s="52">
        <f>DAY(Table1[[#This Row],[Ngày tạo]])</f>
        <v>29</v>
      </c>
      <c r="Z66" s="52" t="str">
        <f>CHOOSE(WEEKDAY(Table1[[#This Row],[Ngày tạo]]),"CNhat","Thứ 2","Thứ 3","Thứ 4","Thứ 5","Thứ 6","Thứ 7")</f>
        <v>Thứ 5</v>
      </c>
      <c r="AA66" s="53">
        <f>INT((DAY(Table1[[#This Row],[Ngày tạo]]))/7)+1</f>
        <v>5</v>
      </c>
      <c r="AB66" s="52">
        <f>MONTH(Table1[[#This Row],[Ngày tạo]])</f>
        <v>5</v>
      </c>
      <c r="AC66" s="52">
        <f>YEAR(Table1[[#This Row],[Ngày tạo]])</f>
        <v>2025</v>
      </c>
      <c r="AD66" s="103" t="str">
        <f>IFERROR(VLOOKUP(Table1[[#This Row],[Tòa nhà]],'03. Chia KV'!$C$2:$K$92,9,0),0)</f>
        <v>09.1.KV HN1</v>
      </c>
      <c r="AE66" s="118">
        <f>_xlfn.MAXIFS(Table3[Ngày KĐ], Table3[TÊN TÒA NHÀ],Table1[[#This Row],[Tòa nhà]], Table3[Ngày KĐ], "&lt;="&amp;Table1[[#This Row],[Ngày tạo]])</f>
        <v>45803</v>
      </c>
      <c r="AF66" s="120">
        <f>Table1[[#This Row],[Ngày tạo]]-Table1[[#This Row],[Ngày kiểm định]]</f>
        <v>3.4319444444408873</v>
      </c>
    </row>
    <row r="67" spans="1:32" ht="46.8" x14ac:dyDescent="0.3">
      <c r="A67" s="52">
        <v>399</v>
      </c>
      <c r="B67" s="51" t="s">
        <v>507</v>
      </c>
      <c r="C67" s="51" t="s">
        <v>119</v>
      </c>
      <c r="D67" s="51" t="s">
        <v>467</v>
      </c>
      <c r="E67" s="51" t="s">
        <v>944</v>
      </c>
      <c r="F67" s="51" t="s">
        <v>945</v>
      </c>
      <c r="G67" s="51" t="s">
        <v>507</v>
      </c>
      <c r="H67" s="68" t="s">
        <v>946</v>
      </c>
      <c r="I67" s="49" t="s">
        <v>947</v>
      </c>
      <c r="J67" s="51" t="s">
        <v>58</v>
      </c>
      <c r="K67" s="51" t="s">
        <v>29</v>
      </c>
      <c r="L67" s="51" t="s">
        <v>507</v>
      </c>
      <c r="M67" s="51" t="s">
        <v>30</v>
      </c>
      <c r="N67" s="49" t="s">
        <v>948</v>
      </c>
      <c r="O67" s="51" t="s">
        <v>949</v>
      </c>
      <c r="P67" s="51" t="s">
        <v>507</v>
      </c>
      <c r="Q67" s="51" t="s">
        <v>507</v>
      </c>
      <c r="R67" s="51" t="s">
        <v>35</v>
      </c>
      <c r="S67" s="54">
        <v>0</v>
      </c>
      <c r="T67" s="51" t="s">
        <v>31</v>
      </c>
      <c r="U67" s="51" t="s">
        <v>36</v>
      </c>
      <c r="V67" s="51" t="s">
        <v>950</v>
      </c>
      <c r="W67" s="42" t="s">
        <v>507</v>
      </c>
      <c r="X67" s="51" t="str">
        <f>SUBSTITUTE(SUBSTITUTE(SUBSTITUTE(Table1[[#This Row],[Người thực hiện]], "Nguyễn Ngọc Anh, ", ""), ", Nguyễn Ngọc Anh", ""), ", TN CSTN_K Giao Việc", "")</f>
        <v>Hoàng Văn Phong</v>
      </c>
      <c r="Y67" s="52">
        <f>DAY(Table1[[#This Row],[Ngày tạo]])</f>
        <v>31</v>
      </c>
      <c r="Z67" s="52" t="str">
        <f>CHOOSE(WEEKDAY(Table1[[#This Row],[Ngày tạo]]),"CNhat","Thứ 2","Thứ 3","Thứ 4","Thứ 5","Thứ 6","Thứ 7")</f>
        <v>Thứ 7</v>
      </c>
      <c r="AA67" s="53">
        <f>INT((DAY(Table1[[#This Row],[Ngày tạo]]))/7)+1</f>
        <v>5</v>
      </c>
      <c r="AB67" s="52">
        <f>MONTH(Table1[[#This Row],[Ngày tạo]])</f>
        <v>5</v>
      </c>
      <c r="AC67" s="52">
        <f>YEAR(Table1[[#This Row],[Ngày tạo]])</f>
        <v>2025</v>
      </c>
      <c r="AD67" s="103" t="str">
        <f>IFERROR(VLOOKUP(Table1[[#This Row],[Tòa nhà]],'03. Chia KV'!$C$2:$K$92,9,0),0)</f>
        <v>09.1.KV HN1</v>
      </c>
      <c r="AE67" s="118"/>
      <c r="AF67" s="121"/>
    </row>
    <row r="68" spans="1:32" ht="31.2" x14ac:dyDescent="0.3">
      <c r="A68" s="52">
        <v>404</v>
      </c>
      <c r="B68" s="51" t="s">
        <v>507</v>
      </c>
      <c r="C68" s="51" t="s">
        <v>139</v>
      </c>
      <c r="D68" s="51" t="s">
        <v>507</v>
      </c>
      <c r="E68" s="51" t="s">
        <v>952</v>
      </c>
      <c r="F68" s="51" t="s">
        <v>953</v>
      </c>
      <c r="G68" s="51" t="s">
        <v>507</v>
      </c>
      <c r="H68" s="68" t="s">
        <v>954</v>
      </c>
      <c r="I68" s="49" t="s">
        <v>955</v>
      </c>
      <c r="J68" s="51" t="s">
        <v>46</v>
      </c>
      <c r="K68" s="51" t="s">
        <v>29</v>
      </c>
      <c r="L68" s="51" t="s">
        <v>507</v>
      </c>
      <c r="M68" s="51" t="s">
        <v>30</v>
      </c>
      <c r="N68" s="49" t="s">
        <v>956</v>
      </c>
      <c r="O68" s="51" t="s">
        <v>957</v>
      </c>
      <c r="P68" s="51" t="s">
        <v>507</v>
      </c>
      <c r="Q68" s="51" t="s">
        <v>507</v>
      </c>
      <c r="R68" s="51" t="s">
        <v>26</v>
      </c>
      <c r="S68" s="54">
        <v>242</v>
      </c>
      <c r="T68" s="51" t="s">
        <v>31</v>
      </c>
      <c r="U68" s="51" t="s">
        <v>36</v>
      </c>
      <c r="V68" s="51" t="s">
        <v>45</v>
      </c>
      <c r="W68" s="42"/>
      <c r="X68" s="51" t="str">
        <f>SUBSTITUTE(SUBSTITUTE(SUBSTITUTE(Table1[[#This Row],[Người thực hiện]], "Nguyễn Ngọc Anh, ", ""), ", Nguyễn Ngọc Anh", ""), ", TN CSTN_K Giao Việc", "")</f>
        <v>Nguyễn Tuấn Anh</v>
      </c>
      <c r="Y68" s="52">
        <f>DAY(Table1[[#This Row],[Ngày tạo]])</f>
        <v>4</v>
      </c>
      <c r="Z68" s="52" t="str">
        <f>CHOOSE(WEEKDAY(Table1[[#This Row],[Ngày tạo]]),"CNhat","Thứ 2","Thứ 3","Thứ 4","Thứ 5","Thứ 6","Thứ 7")</f>
        <v>Thứ 4</v>
      </c>
      <c r="AA68" s="53">
        <f>INT((DAY(Table1[[#This Row],[Ngày tạo]]))/7)+1</f>
        <v>1</v>
      </c>
      <c r="AB68" s="52">
        <f>MONTH(Table1[[#This Row],[Ngày tạo]])</f>
        <v>6</v>
      </c>
      <c r="AC68" s="52">
        <f>YEAR(Table1[[#This Row],[Ngày tạo]])</f>
        <v>2025</v>
      </c>
      <c r="AD68" s="103" t="str">
        <f>IFERROR(VLOOKUP(Table1[[#This Row],[Tòa nhà]],'03. Chia KV'!$C$2:$K$92,9,0),0)</f>
        <v>09.1.KV HN1</v>
      </c>
      <c r="AE68" s="118">
        <f>_xlfn.MAXIFS(Table3[Ngày KĐ], Table3[TÊN TÒA NHÀ],Table1[[#This Row],[Tòa nhà]], Table3[Ngày KĐ], "&lt;="&amp;Table1[[#This Row],[Ngày tạo]])</f>
        <v>45718</v>
      </c>
      <c r="AF68" s="120">
        <f>Table1[[#This Row],[Ngày tạo]]-Table1[[#This Row],[Ngày kiểm định]]</f>
        <v>94.572916666664241</v>
      </c>
    </row>
    <row r="69" spans="1:32" ht="31.2" x14ac:dyDescent="0.3">
      <c r="A69" s="52">
        <v>408</v>
      </c>
      <c r="B69" s="51" t="s">
        <v>507</v>
      </c>
      <c r="C69" s="51" t="s">
        <v>84</v>
      </c>
      <c r="D69" s="51" t="s">
        <v>526</v>
      </c>
      <c r="E69" s="51" t="s">
        <v>604</v>
      </c>
      <c r="F69" s="51" t="s">
        <v>958</v>
      </c>
      <c r="G69" s="51" t="s">
        <v>507</v>
      </c>
      <c r="H69" s="68" t="s">
        <v>959</v>
      </c>
      <c r="I69" s="49" t="s">
        <v>960</v>
      </c>
      <c r="J69" s="51" t="s">
        <v>52</v>
      </c>
      <c r="K69" s="51" t="s">
        <v>29</v>
      </c>
      <c r="L69" s="51" t="s">
        <v>507</v>
      </c>
      <c r="M69" s="51" t="s">
        <v>30</v>
      </c>
      <c r="N69" s="49" t="s">
        <v>961</v>
      </c>
      <c r="O69" s="51" t="s">
        <v>53</v>
      </c>
      <c r="P69" s="51" t="s">
        <v>507</v>
      </c>
      <c r="Q69" s="51" t="s">
        <v>507</v>
      </c>
      <c r="R69" s="51" t="s">
        <v>35</v>
      </c>
      <c r="S69" s="54">
        <v>0</v>
      </c>
      <c r="T69" s="51" t="s">
        <v>47</v>
      </c>
      <c r="U69" s="51" t="s">
        <v>32</v>
      </c>
      <c r="V69" s="51" t="s">
        <v>962</v>
      </c>
      <c r="W69" s="42"/>
      <c r="X69" s="51" t="str">
        <f>SUBSTITUTE(SUBSTITUTE(SUBSTITUTE(Table1[[#This Row],[Người thực hiện]], "Nguyễn Ngọc Anh, ", ""), ", Nguyễn Ngọc Anh", ""), ", TN CSTN_K Giao Việc", "")</f>
        <v>Nguyễn Quang Trinh</v>
      </c>
      <c r="Y69" s="52">
        <f>DAY(Table1[[#This Row],[Ngày tạo]])</f>
        <v>7</v>
      </c>
      <c r="Z69" s="52" t="str">
        <f>CHOOSE(WEEKDAY(Table1[[#This Row],[Ngày tạo]]),"CNhat","Thứ 2","Thứ 3","Thứ 4","Thứ 5","Thứ 6","Thứ 7")</f>
        <v>Thứ 7</v>
      </c>
      <c r="AA69" s="53">
        <f>INT((DAY(Table1[[#This Row],[Ngày tạo]]))/7)+1</f>
        <v>2</v>
      </c>
      <c r="AB69" s="52">
        <f>MONTH(Table1[[#This Row],[Ngày tạo]])</f>
        <v>6</v>
      </c>
      <c r="AC69" s="52">
        <f>YEAR(Table1[[#This Row],[Ngày tạo]])</f>
        <v>2025</v>
      </c>
      <c r="AD69" s="103" t="str">
        <f>IFERROR(VLOOKUP(Table1[[#This Row],[Tòa nhà]],'03. Chia KV'!$C$2:$K$92,9,0),0)</f>
        <v>09.3.KV HN3</v>
      </c>
      <c r="AE69" s="118">
        <f>_xlfn.MAXIFS(Table3[Ngày KĐ], Table3[TÊN TÒA NHÀ],Table1[[#This Row],[Tòa nhà]], Table3[Ngày KĐ], "&lt;="&amp;Table1[[#This Row],[Ngày tạo]])</f>
        <v>45724</v>
      </c>
      <c r="AF69" s="120">
        <f>Table1[[#This Row],[Ngày tạo]]-Table1[[#This Row],[Ngày kiểm định]]</f>
        <v>91.560416666667152</v>
      </c>
    </row>
    <row r="70" spans="1:32" ht="31.2" x14ac:dyDescent="0.3">
      <c r="A70" s="52">
        <v>409</v>
      </c>
      <c r="B70" s="51" t="s">
        <v>507</v>
      </c>
      <c r="C70" s="51" t="s">
        <v>84</v>
      </c>
      <c r="D70" s="51" t="s">
        <v>507</v>
      </c>
      <c r="E70" s="51" t="s">
        <v>963</v>
      </c>
      <c r="F70" s="51" t="s">
        <v>964</v>
      </c>
      <c r="G70" s="51" t="s">
        <v>507</v>
      </c>
      <c r="H70" s="68" t="s">
        <v>965</v>
      </c>
      <c r="I70" s="49" t="s">
        <v>966</v>
      </c>
      <c r="J70" s="51" t="s">
        <v>52</v>
      </c>
      <c r="K70" s="51" t="s">
        <v>29</v>
      </c>
      <c r="L70" s="51" t="s">
        <v>507</v>
      </c>
      <c r="M70" s="51" t="s">
        <v>25</v>
      </c>
      <c r="N70" s="49" t="s">
        <v>961</v>
      </c>
      <c r="O70" s="51" t="s">
        <v>110</v>
      </c>
      <c r="P70" s="51" t="s">
        <v>507</v>
      </c>
      <c r="Q70" s="51" t="s">
        <v>507</v>
      </c>
      <c r="R70" s="51" t="s">
        <v>35</v>
      </c>
      <c r="S70" s="54">
        <v>0</v>
      </c>
      <c r="T70" s="51" t="s">
        <v>31</v>
      </c>
      <c r="U70" s="51" t="s">
        <v>32</v>
      </c>
      <c r="V70" s="51" t="s">
        <v>85</v>
      </c>
      <c r="W70" s="42" t="s">
        <v>507</v>
      </c>
      <c r="X70" s="51" t="str">
        <f>SUBSTITUTE(SUBSTITUTE(SUBSTITUTE(Table1[[#This Row],[Người thực hiện]], "Nguyễn Ngọc Anh, ", ""), ", Nguyễn Ngọc Anh", ""), ", TN CSTN_K Giao Việc", "")</f>
        <v>Nguyễn Quang Trinh</v>
      </c>
      <c r="Y70" s="52">
        <f>DAY(Table1[[#This Row],[Ngày tạo]])</f>
        <v>7</v>
      </c>
      <c r="Z70" s="52" t="str">
        <f>CHOOSE(WEEKDAY(Table1[[#This Row],[Ngày tạo]]),"CNhat","Thứ 2","Thứ 3","Thứ 4","Thứ 5","Thứ 6","Thứ 7")</f>
        <v>Thứ 7</v>
      </c>
      <c r="AA70" s="53">
        <f>INT((DAY(Table1[[#This Row],[Ngày tạo]]))/7)+1</f>
        <v>2</v>
      </c>
      <c r="AB70" s="52">
        <f>MONTH(Table1[[#This Row],[Ngày tạo]])</f>
        <v>6</v>
      </c>
      <c r="AC70" s="52">
        <f>YEAR(Table1[[#This Row],[Ngày tạo]])</f>
        <v>2025</v>
      </c>
      <c r="AD70" s="103" t="str">
        <f>IFERROR(VLOOKUP(Table1[[#This Row],[Tòa nhà]],'03. Chia KV'!$C$2:$K$92,9,0),0)</f>
        <v>09.3.KV HN3</v>
      </c>
      <c r="AE70" s="118">
        <f>_xlfn.MAXIFS(Table3[Ngày KĐ], Table3[TÊN TÒA NHÀ],Table1[[#This Row],[Tòa nhà]], Table3[Ngày KĐ], "&lt;="&amp;Table1[[#This Row],[Ngày tạo]])</f>
        <v>45724</v>
      </c>
      <c r="AF70" s="120">
        <f>Table1[[#This Row],[Ngày tạo]]-Table1[[#This Row],[Ngày kiểm định]]</f>
        <v>91.852083333331393</v>
      </c>
    </row>
    <row r="71" spans="1:32" ht="31.2" x14ac:dyDescent="0.3">
      <c r="A71" s="52">
        <v>422</v>
      </c>
      <c r="B71" s="51" t="s">
        <v>507</v>
      </c>
      <c r="C71" s="51" t="s">
        <v>119</v>
      </c>
      <c r="D71" s="51" t="s">
        <v>507</v>
      </c>
      <c r="E71" s="51" t="s">
        <v>967</v>
      </c>
      <c r="F71" s="51" t="s">
        <v>967</v>
      </c>
      <c r="G71" s="51" t="s">
        <v>507</v>
      </c>
      <c r="H71" s="68" t="s">
        <v>968</v>
      </c>
      <c r="I71" s="49" t="s">
        <v>969</v>
      </c>
      <c r="J71" s="51" t="s">
        <v>58</v>
      </c>
      <c r="K71" s="51" t="s">
        <v>29</v>
      </c>
      <c r="L71" s="51" t="s">
        <v>507</v>
      </c>
      <c r="M71" s="51" t="s">
        <v>25</v>
      </c>
      <c r="N71" s="49" t="s">
        <v>970</v>
      </c>
      <c r="O71" s="51" t="s">
        <v>971</v>
      </c>
      <c r="P71" s="51" t="s">
        <v>59</v>
      </c>
      <c r="Q71" s="51" t="s">
        <v>507</v>
      </c>
      <c r="R71" s="51" t="s">
        <v>26</v>
      </c>
      <c r="S71" s="54">
        <v>0</v>
      </c>
      <c r="T71" s="51" t="s">
        <v>31</v>
      </c>
      <c r="U71" s="51" t="s">
        <v>32</v>
      </c>
      <c r="V71" s="51" t="s">
        <v>101</v>
      </c>
      <c r="W71" s="42"/>
      <c r="X71" s="51" t="str">
        <f>SUBSTITUTE(SUBSTITUTE(SUBSTITUTE(Table1[[#This Row],[Người thực hiện]], "Nguyễn Ngọc Anh, ", ""), ", Nguyễn Ngọc Anh", ""), ", TN CSTN_K Giao Việc", "")</f>
        <v>Hoàng Văn Phong</v>
      </c>
      <c r="Y71" s="52">
        <f>DAY(Table1[[#This Row],[Ngày tạo]])</f>
        <v>9</v>
      </c>
      <c r="Z71" s="52" t="str">
        <f>CHOOSE(WEEKDAY(Table1[[#This Row],[Ngày tạo]]),"CNhat","Thứ 2","Thứ 3","Thứ 4","Thứ 5","Thứ 6","Thứ 7")</f>
        <v>Thứ 2</v>
      </c>
      <c r="AA71" s="53">
        <f>INT((DAY(Table1[[#This Row],[Ngày tạo]]))/7)+1</f>
        <v>2</v>
      </c>
      <c r="AB71" s="52">
        <f>MONTH(Table1[[#This Row],[Ngày tạo]])</f>
        <v>6</v>
      </c>
      <c r="AC71" s="52">
        <f>YEAR(Table1[[#This Row],[Ngày tạo]])</f>
        <v>2025</v>
      </c>
      <c r="AD71" s="103" t="str">
        <f>IFERROR(VLOOKUP(Table1[[#This Row],[Tòa nhà]],'03. Chia KV'!$C$2:$K$92,9,0),0)</f>
        <v>09.1.KV HN1</v>
      </c>
      <c r="AE71" s="118"/>
      <c r="AF71" s="121"/>
    </row>
    <row r="72" spans="1:32" ht="31.2" x14ac:dyDescent="0.3">
      <c r="A72" s="52">
        <v>423</v>
      </c>
      <c r="B72" s="51" t="s">
        <v>507</v>
      </c>
      <c r="C72" s="51" t="s">
        <v>113</v>
      </c>
      <c r="D72" s="51" t="s">
        <v>507</v>
      </c>
      <c r="E72" s="51" t="s">
        <v>604</v>
      </c>
      <c r="F72" s="51" t="s">
        <v>972</v>
      </c>
      <c r="G72" s="51" t="s">
        <v>507</v>
      </c>
      <c r="H72" s="68" t="s">
        <v>973</v>
      </c>
      <c r="I72" s="49" t="s">
        <v>974</v>
      </c>
      <c r="J72" s="51" t="s">
        <v>46</v>
      </c>
      <c r="K72" s="51" t="s">
        <v>29</v>
      </c>
      <c r="L72" s="51" t="s">
        <v>507</v>
      </c>
      <c r="M72" s="51" t="s">
        <v>30</v>
      </c>
      <c r="N72" s="49" t="s">
        <v>975</v>
      </c>
      <c r="O72" s="51" t="s">
        <v>572</v>
      </c>
      <c r="P72" s="51" t="s">
        <v>507</v>
      </c>
      <c r="Q72" s="51" t="s">
        <v>507</v>
      </c>
      <c r="R72" s="51" t="s">
        <v>35</v>
      </c>
      <c r="S72" s="54">
        <v>0</v>
      </c>
      <c r="T72" s="51" t="s">
        <v>31</v>
      </c>
      <c r="U72" s="51" t="s">
        <v>32</v>
      </c>
      <c r="V72" s="51" t="s">
        <v>45</v>
      </c>
      <c r="W72" s="42" t="s">
        <v>507</v>
      </c>
      <c r="X72" s="51" t="str">
        <f>SUBSTITUTE(SUBSTITUTE(SUBSTITUTE(Table1[[#This Row],[Người thực hiện]], "Nguyễn Ngọc Anh, ", ""), ", Nguyễn Ngọc Anh", ""), ", TN CSTN_K Giao Việc", "")</f>
        <v>Nguyễn Tuấn Anh</v>
      </c>
      <c r="Y72" s="52">
        <f>DAY(Table1[[#This Row],[Ngày tạo]])</f>
        <v>10</v>
      </c>
      <c r="Z72" s="52" t="str">
        <f>CHOOSE(WEEKDAY(Table1[[#This Row],[Ngày tạo]]),"CNhat","Thứ 2","Thứ 3","Thứ 4","Thứ 5","Thứ 6","Thứ 7")</f>
        <v>Thứ 3</v>
      </c>
      <c r="AA72" s="53">
        <f>INT((DAY(Table1[[#This Row],[Ngày tạo]]))/7)+1</f>
        <v>2</v>
      </c>
      <c r="AB72" s="52">
        <f>MONTH(Table1[[#This Row],[Ngày tạo]])</f>
        <v>6</v>
      </c>
      <c r="AC72" s="52">
        <f>YEAR(Table1[[#This Row],[Ngày tạo]])</f>
        <v>2025</v>
      </c>
      <c r="AD72" s="103" t="str">
        <f>IFERROR(VLOOKUP(Table1[[#This Row],[Tòa nhà]],'03. Chia KV'!$C$2:$K$92,9,0),0)</f>
        <v>09.2.KV HN2</v>
      </c>
      <c r="AE72" s="118">
        <f>_xlfn.MAXIFS(Table3[Ngày KĐ], Table3[TÊN TÒA NHÀ],Table1[[#This Row],[Tòa nhà]], Table3[Ngày KĐ], "&lt;="&amp;Table1[[#This Row],[Ngày tạo]])</f>
        <v>45718</v>
      </c>
      <c r="AF72" s="120">
        <f>Table1[[#This Row],[Ngày tạo]]-Table1[[#This Row],[Ngày kiểm định]]</f>
        <v>100.42638888888905</v>
      </c>
    </row>
    <row r="73" spans="1:32" ht="46.8" x14ac:dyDescent="0.3">
      <c r="A73" s="52">
        <v>448</v>
      </c>
      <c r="B73" s="51" t="s">
        <v>507</v>
      </c>
      <c r="C73" s="51" t="s">
        <v>156</v>
      </c>
      <c r="D73" s="51" t="s">
        <v>507</v>
      </c>
      <c r="E73" s="51" t="s">
        <v>976</v>
      </c>
      <c r="F73" s="51" t="s">
        <v>976</v>
      </c>
      <c r="G73" s="51" t="s">
        <v>507</v>
      </c>
      <c r="H73" s="68" t="s">
        <v>977</v>
      </c>
      <c r="I73" s="49" t="s">
        <v>978</v>
      </c>
      <c r="J73" s="51" t="s">
        <v>38</v>
      </c>
      <c r="K73" s="51" t="s">
        <v>29</v>
      </c>
      <c r="L73" s="51" t="s">
        <v>507</v>
      </c>
      <c r="M73" s="51" t="s">
        <v>25</v>
      </c>
      <c r="N73" s="49" t="s">
        <v>979</v>
      </c>
      <c r="O73" s="51" t="s">
        <v>980</v>
      </c>
      <c r="P73" s="51" t="s">
        <v>507</v>
      </c>
      <c r="Q73" s="51" t="s">
        <v>507</v>
      </c>
      <c r="R73" s="51" t="s">
        <v>35</v>
      </c>
      <c r="S73" s="54">
        <v>0</v>
      </c>
      <c r="T73" s="51" t="s">
        <v>31</v>
      </c>
      <c r="U73" s="51" t="s">
        <v>36</v>
      </c>
      <c r="V73" s="51" t="s">
        <v>79</v>
      </c>
      <c r="W73" s="42"/>
      <c r="X73" s="51" t="str">
        <f>SUBSTITUTE(SUBSTITUTE(SUBSTITUTE(Table1[[#This Row],[Người thực hiện]], "Nguyễn Ngọc Anh, ", ""), ", Nguyễn Ngọc Anh", ""), ", TN CSTN_K Giao Việc", "")</f>
        <v>Đào Mạnh Sơn</v>
      </c>
      <c r="Y73" s="52">
        <f>DAY(Table1[[#This Row],[Ngày tạo]])</f>
        <v>15</v>
      </c>
      <c r="Z73" s="52" t="str">
        <f>CHOOSE(WEEKDAY(Table1[[#This Row],[Ngày tạo]]),"CNhat","Thứ 2","Thứ 3","Thứ 4","Thứ 5","Thứ 6","Thứ 7")</f>
        <v>CNhat</v>
      </c>
      <c r="AA73" s="53">
        <f>INT((DAY(Table1[[#This Row],[Ngày tạo]]))/7)+1</f>
        <v>3</v>
      </c>
      <c r="AB73" s="52">
        <f>MONTH(Table1[[#This Row],[Ngày tạo]])</f>
        <v>6</v>
      </c>
      <c r="AC73" s="52">
        <f>YEAR(Table1[[#This Row],[Ngày tạo]])</f>
        <v>2025</v>
      </c>
      <c r="AD73" s="103" t="str">
        <f>IFERROR(VLOOKUP(Table1[[#This Row],[Tòa nhà]],'03. Chia KV'!$C$2:$K$92,9,0),0)</f>
        <v>09.2.KV HN2</v>
      </c>
      <c r="AE73" s="118">
        <f>_xlfn.MAXIFS(Table3[Ngày KĐ], Table3[TÊN TÒA NHÀ],Table1[[#This Row],[Tòa nhà]], Table3[Ngày KĐ], "&lt;="&amp;Table1[[#This Row],[Ngày tạo]])</f>
        <v>45719</v>
      </c>
      <c r="AF73" s="120">
        <f>Table1[[#This Row],[Ngày tạo]]-Table1[[#This Row],[Ngày kiểm định]]</f>
        <v>104.9284722222219</v>
      </c>
    </row>
    <row r="74" spans="1:32" ht="31.2" x14ac:dyDescent="0.3">
      <c r="A74" s="52">
        <v>449</v>
      </c>
      <c r="B74" s="51" t="s">
        <v>507</v>
      </c>
      <c r="C74" s="51" t="s">
        <v>41</v>
      </c>
      <c r="D74" s="51" t="s">
        <v>519</v>
      </c>
      <c r="E74" s="51" t="s">
        <v>981</v>
      </c>
      <c r="F74" s="51" t="s">
        <v>982</v>
      </c>
      <c r="G74" s="51" t="s">
        <v>507</v>
      </c>
      <c r="H74" s="68" t="s">
        <v>983</v>
      </c>
      <c r="I74" s="49" t="s">
        <v>984</v>
      </c>
      <c r="J74" s="51" t="s">
        <v>38</v>
      </c>
      <c r="K74" s="51" t="s">
        <v>29</v>
      </c>
      <c r="L74" s="51" t="s">
        <v>507</v>
      </c>
      <c r="M74" s="51" t="s">
        <v>30</v>
      </c>
      <c r="N74" s="49" t="s">
        <v>985</v>
      </c>
      <c r="O74" s="51" t="s">
        <v>39</v>
      </c>
      <c r="P74" s="51" t="s">
        <v>507</v>
      </c>
      <c r="Q74" s="51" t="s">
        <v>507</v>
      </c>
      <c r="R74" s="51" t="s">
        <v>35</v>
      </c>
      <c r="S74" s="54">
        <v>0</v>
      </c>
      <c r="T74" s="51" t="s">
        <v>31</v>
      </c>
      <c r="U74" s="51" t="s">
        <v>32</v>
      </c>
      <c r="V74" s="51" t="s">
        <v>986</v>
      </c>
      <c r="W74" s="42" t="s">
        <v>507</v>
      </c>
      <c r="X74" s="51" t="str">
        <f>SUBSTITUTE(SUBSTITUTE(SUBSTITUTE(Table1[[#This Row],[Người thực hiện]], "Nguyễn Ngọc Anh, ", ""), ", Nguyễn Ngọc Anh", ""), ", TN CSTN_K Giao Việc", "")</f>
        <v>Đào Mạnh Sơn</v>
      </c>
      <c r="Y74" s="52">
        <f>DAY(Table1[[#This Row],[Ngày tạo]])</f>
        <v>16</v>
      </c>
      <c r="Z74" s="52" t="str">
        <f>CHOOSE(WEEKDAY(Table1[[#This Row],[Ngày tạo]]),"CNhat","Thứ 2","Thứ 3","Thứ 4","Thứ 5","Thứ 6","Thứ 7")</f>
        <v>Thứ 2</v>
      </c>
      <c r="AA74" s="53">
        <f>INT((DAY(Table1[[#This Row],[Ngày tạo]]))/7)+1</f>
        <v>3</v>
      </c>
      <c r="AB74" s="52">
        <f>MONTH(Table1[[#This Row],[Ngày tạo]])</f>
        <v>6</v>
      </c>
      <c r="AC74" s="52">
        <f>YEAR(Table1[[#This Row],[Ngày tạo]])</f>
        <v>2025</v>
      </c>
      <c r="AD74" s="103" t="str">
        <f>IFERROR(VLOOKUP(Table1[[#This Row],[Tòa nhà]],'03. Chia KV'!$C$2:$K$92,9,0),0)</f>
        <v>09.2.KV HN2</v>
      </c>
      <c r="AE74" s="118">
        <f>_xlfn.MAXIFS(Table3[Ngày KĐ], Table3[TÊN TÒA NHÀ],Table1[[#This Row],[Tòa nhà]], Table3[Ngày KĐ], "&lt;="&amp;Table1[[#This Row],[Ngày tạo]])</f>
        <v>45800</v>
      </c>
      <c r="AF74" s="120">
        <f>Table1[[#This Row],[Ngày tạo]]-Table1[[#This Row],[Ngày kiểm định]]</f>
        <v>24.395138888889051</v>
      </c>
    </row>
    <row r="75" spans="1:32" ht="31.2" x14ac:dyDescent="0.3">
      <c r="A75" s="52">
        <v>455</v>
      </c>
      <c r="B75" s="51" t="s">
        <v>507</v>
      </c>
      <c r="C75" s="51" t="s">
        <v>156</v>
      </c>
      <c r="D75" s="51" t="s">
        <v>507</v>
      </c>
      <c r="E75" s="51" t="s">
        <v>621</v>
      </c>
      <c r="F75" s="51" t="s">
        <v>621</v>
      </c>
      <c r="G75" s="51" t="s">
        <v>507</v>
      </c>
      <c r="H75" s="68" t="s">
        <v>987</v>
      </c>
      <c r="I75" s="49" t="s">
        <v>988</v>
      </c>
      <c r="J75" s="51" t="s">
        <v>38</v>
      </c>
      <c r="K75" s="51" t="s">
        <v>29</v>
      </c>
      <c r="L75" s="51" t="s">
        <v>507</v>
      </c>
      <c r="M75" s="51" t="s">
        <v>25</v>
      </c>
      <c r="N75" s="49" t="s">
        <v>989</v>
      </c>
      <c r="O75" s="51" t="s">
        <v>39</v>
      </c>
      <c r="P75" s="51" t="s">
        <v>507</v>
      </c>
      <c r="Q75" s="51" t="s">
        <v>507</v>
      </c>
      <c r="R75" s="51" t="s">
        <v>26</v>
      </c>
      <c r="S75" s="54">
        <v>72</v>
      </c>
      <c r="T75" s="51" t="s">
        <v>31</v>
      </c>
      <c r="U75" s="51" t="s">
        <v>36</v>
      </c>
      <c r="V75" s="51" t="s">
        <v>79</v>
      </c>
      <c r="W75" s="42" t="s">
        <v>507</v>
      </c>
      <c r="X75" s="51" t="str">
        <f>SUBSTITUTE(SUBSTITUTE(SUBSTITUTE(Table1[[#This Row],[Người thực hiện]], "Nguyễn Ngọc Anh, ", ""), ", Nguyễn Ngọc Anh", ""), ", TN CSTN_K Giao Việc", "")</f>
        <v>Đào Mạnh Sơn</v>
      </c>
      <c r="Y75" s="52">
        <f>DAY(Table1[[#This Row],[Ngày tạo]])</f>
        <v>18</v>
      </c>
      <c r="Z75" s="52" t="str">
        <f>CHOOSE(WEEKDAY(Table1[[#This Row],[Ngày tạo]]),"CNhat","Thứ 2","Thứ 3","Thứ 4","Thứ 5","Thứ 6","Thứ 7")</f>
        <v>Thứ 4</v>
      </c>
      <c r="AA75" s="53">
        <f>INT((DAY(Table1[[#This Row],[Ngày tạo]]))/7)+1</f>
        <v>3</v>
      </c>
      <c r="AB75" s="52">
        <f>MONTH(Table1[[#This Row],[Ngày tạo]])</f>
        <v>6</v>
      </c>
      <c r="AC75" s="52">
        <f>YEAR(Table1[[#This Row],[Ngày tạo]])</f>
        <v>2025</v>
      </c>
      <c r="AD75" s="103" t="str">
        <f>IFERROR(VLOOKUP(Table1[[#This Row],[Tòa nhà]],'03. Chia KV'!$C$2:$K$92,9,0),0)</f>
        <v>09.2.KV HN2</v>
      </c>
      <c r="AE75" s="118">
        <f>_xlfn.MAXIFS(Table3[Ngày KĐ], Table3[TÊN TÒA NHÀ],Table1[[#This Row],[Tòa nhà]], Table3[Ngày KĐ], "&lt;="&amp;Table1[[#This Row],[Ngày tạo]])</f>
        <v>45719</v>
      </c>
      <c r="AF75" s="120">
        <f>Table1[[#This Row],[Ngày tạo]]-Table1[[#This Row],[Ngày kiểm định]]</f>
        <v>107.43541666666715</v>
      </c>
    </row>
    <row r="76" spans="1:32" ht="31.2" x14ac:dyDescent="0.3">
      <c r="A76" s="52">
        <v>481</v>
      </c>
      <c r="B76" s="51" t="s">
        <v>507</v>
      </c>
      <c r="C76" s="51" t="s">
        <v>73</v>
      </c>
      <c r="D76" s="51" t="s">
        <v>990</v>
      </c>
      <c r="E76" s="51" t="s">
        <v>991</v>
      </c>
      <c r="F76" s="51" t="s">
        <v>992</v>
      </c>
      <c r="G76" s="51" t="s">
        <v>507</v>
      </c>
      <c r="H76" s="68" t="s">
        <v>993</v>
      </c>
      <c r="I76" s="49" t="s">
        <v>994</v>
      </c>
      <c r="J76" s="51" t="s">
        <v>46</v>
      </c>
      <c r="K76" s="51" t="s">
        <v>29</v>
      </c>
      <c r="L76" s="51" t="s">
        <v>507</v>
      </c>
      <c r="M76" s="51" t="s">
        <v>30</v>
      </c>
      <c r="N76" s="49" t="s">
        <v>995</v>
      </c>
      <c r="O76" s="51" t="s">
        <v>572</v>
      </c>
      <c r="P76" s="51" t="s">
        <v>507</v>
      </c>
      <c r="Q76" s="51" t="s">
        <v>507</v>
      </c>
      <c r="R76" s="51" t="s">
        <v>35</v>
      </c>
      <c r="S76" s="54">
        <v>0</v>
      </c>
      <c r="T76" s="51" t="s">
        <v>47</v>
      </c>
      <c r="U76" s="51" t="s">
        <v>32</v>
      </c>
      <c r="V76" s="51" t="s">
        <v>996</v>
      </c>
      <c r="W76" s="42"/>
      <c r="X76" s="51" t="str">
        <f>SUBSTITUTE(SUBSTITUTE(SUBSTITUTE(Table1[[#This Row],[Người thực hiện]], "Nguyễn Ngọc Anh, ", ""), ", Nguyễn Ngọc Anh", ""), ", TN CSTN_K Giao Việc", "")</f>
        <v>Nguyễn Tuấn Anh</v>
      </c>
      <c r="Y76" s="52">
        <f>DAY(Table1[[#This Row],[Ngày tạo]])</f>
        <v>20</v>
      </c>
      <c r="Z76" s="52" t="str">
        <f>CHOOSE(WEEKDAY(Table1[[#This Row],[Ngày tạo]]),"CNhat","Thứ 2","Thứ 3","Thứ 4","Thứ 5","Thứ 6","Thứ 7")</f>
        <v>Thứ 6</v>
      </c>
      <c r="AA76" s="53">
        <f>INT((DAY(Table1[[#This Row],[Ngày tạo]]))/7)+1</f>
        <v>3</v>
      </c>
      <c r="AB76" s="52">
        <f>MONTH(Table1[[#This Row],[Ngày tạo]])</f>
        <v>6</v>
      </c>
      <c r="AC76" s="52">
        <f>YEAR(Table1[[#This Row],[Ngày tạo]])</f>
        <v>2025</v>
      </c>
      <c r="AD76" s="103" t="str">
        <f>IFERROR(VLOOKUP(Table1[[#This Row],[Tòa nhà]],'03. Chia KV'!$C$2:$K$92,9,0),0)</f>
        <v>09.2.KV HN2</v>
      </c>
      <c r="AE76" s="118">
        <f>_xlfn.MAXIFS(Table3[Ngày KĐ], Table3[TÊN TÒA NHÀ],Table1[[#This Row],[Tòa nhà]], Table3[Ngày KĐ], "&lt;="&amp;Table1[[#This Row],[Ngày tạo]])</f>
        <v>45719</v>
      </c>
      <c r="AF76" s="120">
        <f>Table1[[#This Row],[Ngày tạo]]-Table1[[#This Row],[Ngày kiểm định]]</f>
        <v>109.64375000000291</v>
      </c>
    </row>
    <row r="77" spans="1:32" ht="31.2" x14ac:dyDescent="0.3">
      <c r="A77" s="52">
        <v>539</v>
      </c>
      <c r="B77" s="51" t="s">
        <v>507</v>
      </c>
      <c r="C77" s="51" t="s">
        <v>84</v>
      </c>
      <c r="D77" s="51" t="s">
        <v>997</v>
      </c>
      <c r="E77" s="51" t="s">
        <v>998</v>
      </c>
      <c r="F77" s="51" t="s">
        <v>999</v>
      </c>
      <c r="G77" s="51" t="s">
        <v>507</v>
      </c>
      <c r="H77" s="68" t="s">
        <v>1000</v>
      </c>
      <c r="I77" s="49" t="s">
        <v>1001</v>
      </c>
      <c r="J77" s="51" t="s">
        <v>52</v>
      </c>
      <c r="K77" s="51" t="s">
        <v>29</v>
      </c>
      <c r="L77" s="51" t="s">
        <v>507</v>
      </c>
      <c r="M77" s="51" t="s">
        <v>30</v>
      </c>
      <c r="N77" s="49" t="s">
        <v>1002</v>
      </c>
      <c r="O77" s="51" t="s">
        <v>579</v>
      </c>
      <c r="P77" s="51" t="s">
        <v>507</v>
      </c>
      <c r="Q77" s="51" t="s">
        <v>507</v>
      </c>
      <c r="R77" s="51" t="s">
        <v>35</v>
      </c>
      <c r="S77" s="54">
        <v>0</v>
      </c>
      <c r="T77" s="51" t="s">
        <v>47</v>
      </c>
      <c r="U77" s="51" t="s">
        <v>36</v>
      </c>
      <c r="V77" s="51" t="s">
        <v>1003</v>
      </c>
      <c r="W77" s="42"/>
      <c r="X77" s="51" t="str">
        <f>SUBSTITUTE(SUBSTITUTE(SUBSTITUTE(Table1[[#This Row],[Người thực hiện]], "Nguyễn Ngọc Anh, ", ""), ", Nguyễn Ngọc Anh", ""), ", TN CSTN_K Giao Việc", "")</f>
        <v>Nguyễn Quang Trinh</v>
      </c>
      <c r="Y77" s="52">
        <f>DAY(Table1[[#This Row],[Ngày tạo]])</f>
        <v>24</v>
      </c>
      <c r="Z77" s="52" t="str">
        <f>CHOOSE(WEEKDAY(Table1[[#This Row],[Ngày tạo]]),"CNhat","Thứ 2","Thứ 3","Thứ 4","Thứ 5","Thứ 6","Thứ 7")</f>
        <v>Thứ 3</v>
      </c>
      <c r="AA77" s="53">
        <f>INT((DAY(Table1[[#This Row],[Ngày tạo]]))/7)+1</f>
        <v>4</v>
      </c>
      <c r="AB77" s="52">
        <f>MONTH(Table1[[#This Row],[Ngày tạo]])</f>
        <v>6</v>
      </c>
      <c r="AC77" s="52">
        <f>YEAR(Table1[[#This Row],[Ngày tạo]])</f>
        <v>2025</v>
      </c>
      <c r="AD77" s="103" t="str">
        <f>IFERROR(VLOOKUP(Table1[[#This Row],[Tòa nhà]],'03. Chia KV'!$C$2:$K$92,9,0),0)</f>
        <v>09.3.KV HN3</v>
      </c>
      <c r="AE77" s="118">
        <f>_xlfn.MAXIFS(Table3[Ngày KĐ], Table3[TÊN TÒA NHÀ],Table1[[#This Row],[Tòa nhà]], Table3[Ngày KĐ], "&lt;="&amp;Table1[[#This Row],[Ngày tạo]])</f>
        <v>45724</v>
      </c>
      <c r="AF77" s="120">
        <f>Table1[[#This Row],[Ngày tạo]]-Table1[[#This Row],[Ngày kiểm định]]</f>
        <v>108.64513888888905</v>
      </c>
    </row>
    <row r="78" spans="1:32" ht="31.2" x14ac:dyDescent="0.3">
      <c r="A78" s="52">
        <v>595</v>
      </c>
      <c r="B78" s="51" t="s">
        <v>507</v>
      </c>
      <c r="C78" s="51" t="s">
        <v>164</v>
      </c>
      <c r="D78" s="51" t="s">
        <v>494</v>
      </c>
      <c r="E78" s="51" t="s">
        <v>1004</v>
      </c>
      <c r="F78" s="51" t="s">
        <v>1005</v>
      </c>
      <c r="G78" s="51" t="s">
        <v>507</v>
      </c>
      <c r="H78" s="68" t="s">
        <v>1006</v>
      </c>
      <c r="I78" s="49" t="s">
        <v>1007</v>
      </c>
      <c r="J78" s="51" t="s">
        <v>52</v>
      </c>
      <c r="K78" s="51" t="s">
        <v>29</v>
      </c>
      <c r="L78" s="51" t="s">
        <v>507</v>
      </c>
      <c r="M78" s="51" t="s">
        <v>30</v>
      </c>
      <c r="N78" s="49" t="s">
        <v>1008</v>
      </c>
      <c r="O78" s="51" t="s">
        <v>53</v>
      </c>
      <c r="P78" s="51" t="s">
        <v>507</v>
      </c>
      <c r="Q78" s="51" t="s">
        <v>507</v>
      </c>
      <c r="R78" s="51" t="s">
        <v>35</v>
      </c>
      <c r="S78" s="54">
        <v>0</v>
      </c>
      <c r="T78" s="51" t="s">
        <v>47</v>
      </c>
      <c r="U78" s="51" t="s">
        <v>36</v>
      </c>
      <c r="V78" s="51" t="s">
        <v>495</v>
      </c>
      <c r="W78" s="42"/>
      <c r="X78" s="51" t="str">
        <f>SUBSTITUTE(SUBSTITUTE(SUBSTITUTE(Table1[[#This Row],[Người thực hiện]], "Nguyễn Ngọc Anh, ", ""), ", Nguyễn Ngọc Anh", ""), ", TN CSTN_K Giao Việc", "")</f>
        <v>Nguyễn Quang Trinh</v>
      </c>
      <c r="Y78" s="52">
        <f>DAY(Table1[[#This Row],[Ngày tạo]])</f>
        <v>1</v>
      </c>
      <c r="Z78" s="52" t="str">
        <f>CHOOSE(WEEKDAY(Table1[[#This Row],[Ngày tạo]]),"CNhat","Thứ 2","Thứ 3","Thứ 4","Thứ 5","Thứ 6","Thứ 7")</f>
        <v>Thứ 3</v>
      </c>
      <c r="AA78" s="53">
        <f>INT((DAY(Table1[[#This Row],[Ngày tạo]]))/7)+1</f>
        <v>1</v>
      </c>
      <c r="AB78" s="52">
        <f>MONTH(Table1[[#This Row],[Ngày tạo]])</f>
        <v>7</v>
      </c>
      <c r="AC78" s="52">
        <f>YEAR(Table1[[#This Row],[Ngày tạo]])</f>
        <v>2025</v>
      </c>
      <c r="AD78" s="103" t="str">
        <f>IFERROR(VLOOKUP(Table1[[#This Row],[Tòa nhà]],'03. Chia KV'!$C$2:$K$92,9,0),0)</f>
        <v>09.3.KV HN3</v>
      </c>
      <c r="AE78" s="118">
        <f>_xlfn.MAXIFS(Table3[Ngày KĐ], Table3[TÊN TÒA NHÀ],Table1[[#This Row],[Tòa nhà]], Table3[Ngày KĐ], "&lt;="&amp;Table1[[#This Row],[Ngày tạo]])</f>
        <v>45720</v>
      </c>
      <c r="AF78" s="120">
        <f>Table1[[#This Row],[Ngày tạo]]-Table1[[#This Row],[Ngày kiểm định]]</f>
        <v>119.56944444444525</v>
      </c>
    </row>
    <row r="79" spans="1:32" ht="31.2" x14ac:dyDescent="0.3">
      <c r="A79" s="52">
        <v>649</v>
      </c>
      <c r="B79" s="51" t="s">
        <v>507</v>
      </c>
      <c r="C79" s="51" t="s">
        <v>100</v>
      </c>
      <c r="D79" s="51" t="s">
        <v>507</v>
      </c>
      <c r="E79" s="51" t="s">
        <v>1009</v>
      </c>
      <c r="F79" s="51" t="s">
        <v>1009</v>
      </c>
      <c r="G79" s="51" t="s">
        <v>507</v>
      </c>
      <c r="H79" s="68" t="s">
        <v>1010</v>
      </c>
      <c r="I79" s="49" t="s">
        <v>1011</v>
      </c>
      <c r="J79" s="51" t="s">
        <v>58</v>
      </c>
      <c r="K79" s="51" t="s">
        <v>29</v>
      </c>
      <c r="L79" s="51" t="s">
        <v>507</v>
      </c>
      <c r="M79" s="51" t="s">
        <v>30</v>
      </c>
      <c r="N79" s="49" t="s">
        <v>1012</v>
      </c>
      <c r="O79" s="51" t="s">
        <v>511</v>
      </c>
      <c r="P79" s="51" t="s">
        <v>59</v>
      </c>
      <c r="Q79" s="51" t="s">
        <v>507</v>
      </c>
      <c r="R79" s="51" t="s">
        <v>35</v>
      </c>
      <c r="S79" s="54">
        <v>0</v>
      </c>
      <c r="T79" s="51" t="s">
        <v>31</v>
      </c>
      <c r="U79" s="51" t="s">
        <v>36</v>
      </c>
      <c r="V79" s="51" t="s">
        <v>101</v>
      </c>
      <c r="W79" s="42" t="s">
        <v>507</v>
      </c>
      <c r="X79" s="51" t="str">
        <f>SUBSTITUTE(SUBSTITUTE(SUBSTITUTE(Table1[[#This Row],[Người thực hiện]], "Nguyễn Ngọc Anh, ", ""), ", Nguyễn Ngọc Anh", ""), ", TN CSTN_K Giao Việc", "")</f>
        <v>Hoàng Văn Phong</v>
      </c>
      <c r="Y79" s="52">
        <f>DAY(Table1[[#This Row],[Ngày tạo]])</f>
        <v>13</v>
      </c>
      <c r="Z79" s="52" t="str">
        <f>CHOOSE(WEEKDAY(Table1[[#This Row],[Ngày tạo]]),"CNhat","Thứ 2","Thứ 3","Thứ 4","Thứ 5","Thứ 6","Thứ 7")</f>
        <v>CNhat</v>
      </c>
      <c r="AA79" s="53">
        <f>INT((DAY(Table1[[#This Row],[Ngày tạo]]))/7)+1</f>
        <v>2</v>
      </c>
      <c r="AB79" s="52">
        <f>MONTH(Table1[[#This Row],[Ngày tạo]])</f>
        <v>7</v>
      </c>
      <c r="AC79" s="52">
        <f>YEAR(Table1[[#This Row],[Ngày tạo]])</f>
        <v>2025</v>
      </c>
      <c r="AD79" s="103" t="str">
        <f>IFERROR(VLOOKUP(Table1[[#This Row],[Tòa nhà]],'03. Chia KV'!$C$2:$K$92,9,0),0)</f>
        <v>09.1.KV HN1</v>
      </c>
      <c r="AE79" s="118"/>
      <c r="AF79" s="121"/>
    </row>
    <row r="80" spans="1:32" ht="31.2" x14ac:dyDescent="0.3">
      <c r="A80" s="52">
        <v>650</v>
      </c>
      <c r="B80" s="51" t="s">
        <v>507</v>
      </c>
      <c r="C80" s="51" t="s">
        <v>100</v>
      </c>
      <c r="D80" s="51" t="s">
        <v>1013</v>
      </c>
      <c r="E80" s="51" t="s">
        <v>1014</v>
      </c>
      <c r="F80" s="51" t="s">
        <v>728</v>
      </c>
      <c r="G80" s="51" t="s">
        <v>507</v>
      </c>
      <c r="H80" s="68" t="s">
        <v>1015</v>
      </c>
      <c r="I80" s="49" t="s">
        <v>1016</v>
      </c>
      <c r="J80" s="51" t="s">
        <v>58</v>
      </c>
      <c r="K80" s="51" t="s">
        <v>29</v>
      </c>
      <c r="L80" s="51" t="s">
        <v>507</v>
      </c>
      <c r="M80" s="51" t="s">
        <v>30</v>
      </c>
      <c r="N80" s="49" t="s">
        <v>1017</v>
      </c>
      <c r="O80" s="51" t="s">
        <v>926</v>
      </c>
      <c r="P80" s="51" t="s">
        <v>59</v>
      </c>
      <c r="Q80" s="51" t="s">
        <v>507</v>
      </c>
      <c r="R80" s="51" t="s">
        <v>35</v>
      </c>
      <c r="S80" s="54">
        <v>0</v>
      </c>
      <c r="T80" s="51" t="s">
        <v>31</v>
      </c>
      <c r="U80" s="51" t="s">
        <v>36</v>
      </c>
      <c r="V80" s="51" t="s">
        <v>1018</v>
      </c>
      <c r="W80" s="42"/>
      <c r="X80" s="51" t="str">
        <f>SUBSTITUTE(SUBSTITUTE(SUBSTITUTE(Table1[[#This Row],[Người thực hiện]], "Nguyễn Ngọc Anh, ", ""), ", Nguyễn Ngọc Anh", ""), ", TN CSTN_K Giao Việc", "")</f>
        <v>Hoàng Văn Phong</v>
      </c>
      <c r="Y80" s="52">
        <f>DAY(Table1[[#This Row],[Ngày tạo]])</f>
        <v>13</v>
      </c>
      <c r="Z80" s="52" t="str">
        <f>CHOOSE(WEEKDAY(Table1[[#This Row],[Ngày tạo]]),"CNhat","Thứ 2","Thứ 3","Thứ 4","Thứ 5","Thứ 6","Thứ 7")</f>
        <v>CNhat</v>
      </c>
      <c r="AA80" s="53">
        <f>INT((DAY(Table1[[#This Row],[Ngày tạo]]))/7)+1</f>
        <v>2</v>
      </c>
      <c r="AB80" s="52">
        <f>MONTH(Table1[[#This Row],[Ngày tạo]])</f>
        <v>7</v>
      </c>
      <c r="AC80" s="52">
        <f>YEAR(Table1[[#This Row],[Ngày tạo]])</f>
        <v>2025</v>
      </c>
      <c r="AD80" s="103" t="str">
        <f>IFERROR(VLOOKUP(Table1[[#This Row],[Tòa nhà]],'03. Chia KV'!$C$2:$K$92,9,0),0)</f>
        <v>09.1.KV HN1</v>
      </c>
      <c r="AE80" s="118"/>
      <c r="AF80" s="121"/>
    </row>
    <row r="81" spans="1:32" ht="31.2" x14ac:dyDescent="0.3">
      <c r="A81" s="52">
        <v>654</v>
      </c>
      <c r="B81" s="51" t="s">
        <v>507</v>
      </c>
      <c r="C81" s="51" t="s">
        <v>139</v>
      </c>
      <c r="D81" s="51" t="s">
        <v>507</v>
      </c>
      <c r="E81" s="51" t="s">
        <v>1019</v>
      </c>
      <c r="F81" s="51" t="s">
        <v>1020</v>
      </c>
      <c r="G81" s="51" t="s">
        <v>507</v>
      </c>
      <c r="H81" s="68" t="s">
        <v>1021</v>
      </c>
      <c r="I81" s="49" t="s">
        <v>1022</v>
      </c>
      <c r="J81" s="51" t="s">
        <v>46</v>
      </c>
      <c r="K81" s="51" t="s">
        <v>81</v>
      </c>
      <c r="L81" s="51" t="s">
        <v>507</v>
      </c>
      <c r="M81" s="51" t="s">
        <v>30</v>
      </c>
      <c r="N81" s="49" t="s">
        <v>1023</v>
      </c>
      <c r="O81" s="51" t="s">
        <v>1024</v>
      </c>
      <c r="P81" s="51" t="s">
        <v>507</v>
      </c>
      <c r="Q81" s="51" t="s">
        <v>507</v>
      </c>
      <c r="R81" s="51" t="s">
        <v>35</v>
      </c>
      <c r="S81" s="54">
        <v>0</v>
      </c>
      <c r="T81" s="51" t="s">
        <v>27</v>
      </c>
      <c r="U81" s="51" t="s">
        <v>507</v>
      </c>
      <c r="V81" s="51" t="s">
        <v>97</v>
      </c>
      <c r="W81" s="42"/>
      <c r="X81" s="51" t="str">
        <f>SUBSTITUTE(SUBSTITUTE(SUBSTITUTE(Table1[[#This Row],[Người thực hiện]], "Nguyễn Ngọc Anh, ", ""), ", Nguyễn Ngọc Anh", ""), ", TN CSTN_K Giao Việc", "")</f>
        <v>Nguyễn Tuấn Anh</v>
      </c>
      <c r="Y81" s="52">
        <f>DAY(Table1[[#This Row],[Ngày tạo]])</f>
        <v>14</v>
      </c>
      <c r="Z81" s="52" t="str">
        <f>CHOOSE(WEEKDAY(Table1[[#This Row],[Ngày tạo]]),"CNhat","Thứ 2","Thứ 3","Thứ 4","Thứ 5","Thứ 6","Thứ 7")</f>
        <v>Thứ 2</v>
      </c>
      <c r="AA81" s="53">
        <f>INT((DAY(Table1[[#This Row],[Ngày tạo]]))/7)+1</f>
        <v>3</v>
      </c>
      <c r="AB81" s="52">
        <f>MONTH(Table1[[#This Row],[Ngày tạo]])</f>
        <v>7</v>
      </c>
      <c r="AC81" s="52">
        <f>YEAR(Table1[[#This Row],[Ngày tạo]])</f>
        <v>2025</v>
      </c>
      <c r="AD81" s="103" t="str">
        <f>IFERROR(VLOOKUP(Table1[[#This Row],[Tòa nhà]],'03. Chia KV'!$C$2:$K$92,9,0),0)</f>
        <v>09.1.KV HN1</v>
      </c>
      <c r="AE81" s="118">
        <f>_xlfn.MAXIFS(Table3[Ngày KĐ], Table3[TÊN TÒA NHÀ],Table1[[#This Row],[Tòa nhà]], Table3[Ngày KĐ], "&lt;="&amp;Table1[[#This Row],[Ngày tạo]])</f>
        <v>45718</v>
      </c>
      <c r="AF81" s="120">
        <f>Table1[[#This Row],[Ngày tạo]]-Table1[[#This Row],[Ngày kiểm định]]</f>
        <v>134.6923611111124</v>
      </c>
    </row>
    <row r="82" spans="1:32" ht="78" x14ac:dyDescent="0.3">
      <c r="A82" s="52">
        <v>669</v>
      </c>
      <c r="B82" s="51" t="s">
        <v>507</v>
      </c>
      <c r="C82" s="51" t="s">
        <v>54</v>
      </c>
      <c r="D82" s="51" t="s">
        <v>520</v>
      </c>
      <c r="E82" s="51" t="s">
        <v>1025</v>
      </c>
      <c r="F82" s="51" t="s">
        <v>1026</v>
      </c>
      <c r="G82" s="51" t="s">
        <v>507</v>
      </c>
      <c r="H82" s="68" t="s">
        <v>1027</v>
      </c>
      <c r="I82" s="49" t="s">
        <v>1028</v>
      </c>
      <c r="J82" s="51" t="s">
        <v>38</v>
      </c>
      <c r="K82" s="51" t="s">
        <v>29</v>
      </c>
      <c r="L82" s="51" t="s">
        <v>507</v>
      </c>
      <c r="M82" s="51" t="s">
        <v>30</v>
      </c>
      <c r="N82" s="49" t="s">
        <v>1029</v>
      </c>
      <c r="O82" s="51" t="s">
        <v>39</v>
      </c>
      <c r="P82" s="51" t="s">
        <v>507</v>
      </c>
      <c r="Q82" s="51" t="s">
        <v>507</v>
      </c>
      <c r="R82" s="51" t="s">
        <v>35</v>
      </c>
      <c r="S82" s="54">
        <v>0</v>
      </c>
      <c r="T82" s="51" t="s">
        <v>27</v>
      </c>
      <c r="U82" s="51" t="s">
        <v>36</v>
      </c>
      <c r="V82" s="51" t="s">
        <v>43</v>
      </c>
      <c r="W82" s="42"/>
      <c r="X82" s="51" t="str">
        <f>SUBSTITUTE(SUBSTITUTE(SUBSTITUTE(Table1[[#This Row],[Người thực hiện]], "Nguyễn Ngọc Anh, ", ""), ", Nguyễn Ngọc Anh", ""), ", TN CSTN_K Giao Việc", "")</f>
        <v>Đào Mạnh Sơn</v>
      </c>
      <c r="Y82" s="52">
        <f>DAY(Table1[[#This Row],[Ngày tạo]])</f>
        <v>18</v>
      </c>
      <c r="Z82" s="52" t="str">
        <f>CHOOSE(WEEKDAY(Table1[[#This Row],[Ngày tạo]]),"CNhat","Thứ 2","Thứ 3","Thứ 4","Thứ 5","Thứ 6","Thứ 7")</f>
        <v>Thứ 6</v>
      </c>
      <c r="AA82" s="53">
        <f>INT((DAY(Table1[[#This Row],[Ngày tạo]]))/7)+1</f>
        <v>3</v>
      </c>
      <c r="AB82" s="52">
        <f>MONTH(Table1[[#This Row],[Ngày tạo]])</f>
        <v>7</v>
      </c>
      <c r="AC82" s="52">
        <f>YEAR(Table1[[#This Row],[Ngày tạo]])</f>
        <v>2025</v>
      </c>
      <c r="AD82" s="103" t="str">
        <f>IFERROR(VLOOKUP(Table1[[#This Row],[Tòa nhà]],'03. Chia KV'!$C$2:$K$92,9,0),0)</f>
        <v>09.2.KV HN2</v>
      </c>
      <c r="AE82" s="118">
        <f>_xlfn.MAXIFS(Table3[Ngày KĐ], Table3[TÊN TÒA NHÀ],Table1[[#This Row],[Tòa nhà]], Table3[Ngày KĐ], "&lt;="&amp;Table1[[#This Row],[Ngày tạo]])</f>
        <v>45801</v>
      </c>
      <c r="AF82" s="120">
        <f>Table1[[#This Row],[Ngày tạo]]-Table1[[#This Row],[Ngày kiểm định]]</f>
        <v>55.461805555554747</v>
      </c>
    </row>
    <row r="83" spans="1:32" ht="31.2" x14ac:dyDescent="0.3">
      <c r="A83" s="52">
        <v>670</v>
      </c>
      <c r="B83" s="51" t="s">
        <v>507</v>
      </c>
      <c r="C83" s="51" t="s">
        <v>40</v>
      </c>
      <c r="D83" s="51" t="s">
        <v>1030</v>
      </c>
      <c r="E83" s="51" t="s">
        <v>521</v>
      </c>
      <c r="F83" s="51" t="s">
        <v>521</v>
      </c>
      <c r="G83" s="51" t="s">
        <v>507</v>
      </c>
      <c r="H83" s="68" t="s">
        <v>1031</v>
      </c>
      <c r="I83" s="49" t="s">
        <v>1032</v>
      </c>
      <c r="J83" s="51" t="s">
        <v>38</v>
      </c>
      <c r="K83" s="51" t="s">
        <v>29</v>
      </c>
      <c r="L83" s="51" t="s">
        <v>507</v>
      </c>
      <c r="M83" s="51" t="s">
        <v>30</v>
      </c>
      <c r="N83" s="49" t="s">
        <v>1033</v>
      </c>
      <c r="O83" s="51" t="s">
        <v>39</v>
      </c>
      <c r="P83" s="51" t="s">
        <v>507</v>
      </c>
      <c r="Q83" s="51" t="s">
        <v>507</v>
      </c>
      <c r="R83" s="51" t="s">
        <v>35</v>
      </c>
      <c r="S83" s="54">
        <v>0</v>
      </c>
      <c r="T83" s="51" t="s">
        <v>27</v>
      </c>
      <c r="U83" s="51" t="s">
        <v>36</v>
      </c>
      <c r="V83" s="51" t="s">
        <v>1034</v>
      </c>
      <c r="W83" s="42"/>
      <c r="X83" s="51" t="str">
        <f>SUBSTITUTE(SUBSTITUTE(SUBSTITUTE(Table1[[#This Row],[Người thực hiện]], "Nguyễn Ngọc Anh, ", ""), ", Nguyễn Ngọc Anh", ""), ", TN CSTN_K Giao Việc", "")</f>
        <v>Đào Mạnh Sơn</v>
      </c>
      <c r="Y83" s="52">
        <f>DAY(Table1[[#This Row],[Ngày tạo]])</f>
        <v>18</v>
      </c>
      <c r="Z83" s="52" t="str">
        <f>CHOOSE(WEEKDAY(Table1[[#This Row],[Ngày tạo]]),"CNhat","Thứ 2","Thứ 3","Thứ 4","Thứ 5","Thứ 6","Thứ 7")</f>
        <v>Thứ 6</v>
      </c>
      <c r="AA83" s="53">
        <f>INT((DAY(Table1[[#This Row],[Ngày tạo]]))/7)+1</f>
        <v>3</v>
      </c>
      <c r="AB83" s="52">
        <f>MONTH(Table1[[#This Row],[Ngày tạo]])</f>
        <v>7</v>
      </c>
      <c r="AC83" s="52">
        <f>YEAR(Table1[[#This Row],[Ngày tạo]])</f>
        <v>2025</v>
      </c>
      <c r="AD83" s="103" t="str">
        <f>IFERROR(VLOOKUP(Table1[[#This Row],[Tòa nhà]],'03. Chia KV'!$C$2:$K$92,9,0),0)</f>
        <v>09.2.KV HN2</v>
      </c>
      <c r="AE83" s="118"/>
      <c r="AF83" s="121"/>
    </row>
    <row r="84" spans="1:32" ht="31.2" x14ac:dyDescent="0.3">
      <c r="A84" s="52">
        <v>671</v>
      </c>
      <c r="B84" s="51" t="s">
        <v>507</v>
      </c>
      <c r="C84" s="51" t="s">
        <v>102</v>
      </c>
      <c r="D84" s="51" t="s">
        <v>507</v>
      </c>
      <c r="E84" s="51" t="s">
        <v>1035</v>
      </c>
      <c r="F84" s="51" t="s">
        <v>1036</v>
      </c>
      <c r="G84" s="51" t="s">
        <v>507</v>
      </c>
      <c r="H84" s="68" t="s">
        <v>1037</v>
      </c>
      <c r="I84" s="49" t="s">
        <v>1038</v>
      </c>
      <c r="J84" s="51" t="s">
        <v>52</v>
      </c>
      <c r="K84" s="51" t="s">
        <v>29</v>
      </c>
      <c r="L84" s="51" t="s">
        <v>507</v>
      </c>
      <c r="M84" s="51" t="s">
        <v>30</v>
      </c>
      <c r="N84" s="49" t="s">
        <v>1039</v>
      </c>
      <c r="O84" s="51" t="s">
        <v>468</v>
      </c>
      <c r="P84" s="51" t="s">
        <v>59</v>
      </c>
      <c r="Q84" s="51" t="s">
        <v>507</v>
      </c>
      <c r="R84" s="51" t="s">
        <v>35</v>
      </c>
      <c r="S84" s="54">
        <v>0</v>
      </c>
      <c r="T84" s="51" t="s">
        <v>27</v>
      </c>
      <c r="U84" s="51" t="s">
        <v>36</v>
      </c>
      <c r="V84" s="51" t="s">
        <v>85</v>
      </c>
      <c r="W84" s="42" t="s">
        <v>507</v>
      </c>
      <c r="X84" s="51" t="str">
        <f>SUBSTITUTE(SUBSTITUTE(SUBSTITUTE(Table1[[#This Row],[Người thực hiện]], "Nguyễn Ngọc Anh, ", ""), ", Nguyễn Ngọc Anh", ""), ", TN CSTN_K Giao Việc", "")</f>
        <v>Nguyễn Quang Trinh</v>
      </c>
      <c r="Y84" s="52">
        <f>DAY(Table1[[#This Row],[Ngày tạo]])</f>
        <v>18</v>
      </c>
      <c r="Z84" s="52" t="str">
        <f>CHOOSE(WEEKDAY(Table1[[#This Row],[Ngày tạo]]),"CNhat","Thứ 2","Thứ 3","Thứ 4","Thứ 5","Thứ 6","Thứ 7")</f>
        <v>Thứ 6</v>
      </c>
      <c r="AA84" s="53">
        <f>INT((DAY(Table1[[#This Row],[Ngày tạo]]))/7)+1</f>
        <v>3</v>
      </c>
      <c r="AB84" s="52">
        <f>MONTH(Table1[[#This Row],[Ngày tạo]])</f>
        <v>7</v>
      </c>
      <c r="AC84" s="52">
        <f>YEAR(Table1[[#This Row],[Ngày tạo]])</f>
        <v>2025</v>
      </c>
      <c r="AD84" s="103" t="str">
        <f>IFERROR(VLOOKUP(Table1[[#This Row],[Tòa nhà]],'03. Chia KV'!$C$2:$K$92,9,0),0)</f>
        <v>09.3.KV HN3</v>
      </c>
      <c r="AE84" s="118">
        <f>_xlfn.MAXIFS(Table3[Ngày KĐ], Table3[TÊN TÒA NHÀ],Table1[[#This Row],[Tòa nhà]], Table3[Ngày KĐ], "&lt;="&amp;Table1[[#This Row],[Ngày tạo]])</f>
        <v>45723</v>
      </c>
      <c r="AF84" s="120">
        <f>Table1[[#This Row],[Ngày tạo]]-Table1[[#This Row],[Ngày kiểm định]]</f>
        <v>133.75833333333139</v>
      </c>
    </row>
    <row r="85" spans="1:32" ht="31.2" x14ac:dyDescent="0.3">
      <c r="A85" s="52">
        <v>674</v>
      </c>
      <c r="B85" s="51" t="s">
        <v>507</v>
      </c>
      <c r="C85" s="51" t="s">
        <v>34</v>
      </c>
      <c r="D85" s="51" t="s">
        <v>507</v>
      </c>
      <c r="E85" s="51" t="s">
        <v>522</v>
      </c>
      <c r="F85" s="51" t="s">
        <v>522</v>
      </c>
      <c r="G85" s="51" t="s">
        <v>507</v>
      </c>
      <c r="H85" s="68" t="s">
        <v>1040</v>
      </c>
      <c r="I85" s="49" t="s">
        <v>1041</v>
      </c>
      <c r="J85" s="51" t="s">
        <v>58</v>
      </c>
      <c r="K85" s="51" t="s">
        <v>81</v>
      </c>
      <c r="L85" s="51" t="s">
        <v>507</v>
      </c>
      <c r="M85" s="51" t="s">
        <v>30</v>
      </c>
      <c r="N85" s="49" t="s">
        <v>1042</v>
      </c>
      <c r="O85" s="51" t="s">
        <v>1043</v>
      </c>
      <c r="P85" s="51" t="s">
        <v>59</v>
      </c>
      <c r="Q85" s="51" t="s">
        <v>507</v>
      </c>
      <c r="R85" s="51" t="s">
        <v>35</v>
      </c>
      <c r="S85" s="54">
        <v>0</v>
      </c>
      <c r="T85" s="51" t="s">
        <v>27</v>
      </c>
      <c r="U85" s="51" t="s">
        <v>507</v>
      </c>
      <c r="V85" s="51" t="s">
        <v>101</v>
      </c>
      <c r="W85" s="42" t="s">
        <v>507</v>
      </c>
      <c r="X85" s="51" t="str">
        <f>SUBSTITUTE(SUBSTITUTE(SUBSTITUTE(Table1[[#This Row],[Người thực hiện]], "Nguyễn Ngọc Anh, ", ""), ", Nguyễn Ngọc Anh", ""), ", TN CSTN_K Giao Việc", "")</f>
        <v>Hoàng Văn Phong</v>
      </c>
      <c r="Y85" s="52">
        <f>DAY(Table1[[#This Row],[Ngày tạo]])</f>
        <v>19</v>
      </c>
      <c r="Z85" s="52" t="str">
        <f>CHOOSE(WEEKDAY(Table1[[#This Row],[Ngày tạo]]),"CNhat","Thứ 2","Thứ 3","Thứ 4","Thứ 5","Thứ 6","Thứ 7")</f>
        <v>Thứ 7</v>
      </c>
      <c r="AA85" s="53">
        <f>INT((DAY(Table1[[#This Row],[Ngày tạo]]))/7)+1</f>
        <v>3</v>
      </c>
      <c r="AB85" s="52">
        <f>MONTH(Table1[[#This Row],[Ngày tạo]])</f>
        <v>7</v>
      </c>
      <c r="AC85" s="52">
        <f>YEAR(Table1[[#This Row],[Ngày tạo]])</f>
        <v>2025</v>
      </c>
      <c r="AD85" s="103" t="s">
        <v>326</v>
      </c>
      <c r="AE85" s="118"/>
      <c r="AF85" s="121"/>
    </row>
    <row r="86" spans="1:32" ht="31.2" x14ac:dyDescent="0.3">
      <c r="A86" s="52">
        <v>675</v>
      </c>
      <c r="B86" s="51" t="s">
        <v>507</v>
      </c>
      <c r="C86" s="51" t="s">
        <v>40</v>
      </c>
      <c r="D86" s="51" t="s">
        <v>507</v>
      </c>
      <c r="E86" s="51" t="s">
        <v>1044</v>
      </c>
      <c r="F86" s="51" t="s">
        <v>70</v>
      </c>
      <c r="G86" s="51" t="s">
        <v>507</v>
      </c>
      <c r="H86" s="68" t="s">
        <v>1045</v>
      </c>
      <c r="I86" s="49" t="s">
        <v>1046</v>
      </c>
      <c r="J86" s="51" t="s">
        <v>38</v>
      </c>
      <c r="K86" s="51" t="s">
        <v>29</v>
      </c>
      <c r="L86" s="51" t="s">
        <v>507</v>
      </c>
      <c r="M86" s="51" t="s">
        <v>25</v>
      </c>
      <c r="N86" s="49" t="s">
        <v>1047</v>
      </c>
      <c r="O86" s="51" t="s">
        <v>39</v>
      </c>
      <c r="P86" s="51" t="s">
        <v>507</v>
      </c>
      <c r="Q86" s="51" t="s">
        <v>507</v>
      </c>
      <c r="R86" s="51" t="s">
        <v>35</v>
      </c>
      <c r="S86" s="54">
        <v>0</v>
      </c>
      <c r="T86" s="51" t="s">
        <v>31</v>
      </c>
      <c r="U86" s="51" t="s">
        <v>36</v>
      </c>
      <c r="V86" s="51" t="s">
        <v>132</v>
      </c>
      <c r="W86" s="42"/>
      <c r="X86" s="51" t="str">
        <f>SUBSTITUTE(SUBSTITUTE(SUBSTITUTE(Table1[[#This Row],[Người thực hiện]], "Nguyễn Ngọc Anh, ", ""), ", Nguyễn Ngọc Anh", ""), ", TN CSTN_K Giao Việc", "")</f>
        <v>Đào Mạnh Sơn</v>
      </c>
      <c r="Y86" s="52">
        <f>DAY(Table1[[#This Row],[Ngày tạo]])</f>
        <v>21</v>
      </c>
      <c r="Z86" s="52" t="str">
        <f>CHOOSE(WEEKDAY(Table1[[#This Row],[Ngày tạo]]),"CNhat","Thứ 2","Thứ 3","Thứ 4","Thứ 5","Thứ 6","Thứ 7")</f>
        <v>Thứ 2</v>
      </c>
      <c r="AA86" s="53">
        <f>INT((DAY(Table1[[#This Row],[Ngày tạo]]))/7)+1</f>
        <v>4</v>
      </c>
      <c r="AB86" s="52">
        <f>MONTH(Table1[[#This Row],[Ngày tạo]])</f>
        <v>7</v>
      </c>
      <c r="AC86" s="52">
        <f>YEAR(Table1[[#This Row],[Ngày tạo]])</f>
        <v>2025</v>
      </c>
      <c r="AD86" s="103" t="str">
        <f>IFERROR(VLOOKUP(Table1[[#This Row],[Tòa nhà]],'03. Chia KV'!$C$2:$K$92,9,0),0)</f>
        <v>09.2.KV HN2</v>
      </c>
      <c r="AE86" s="118"/>
      <c r="AF86" s="121"/>
    </row>
    <row r="87" spans="1:32" ht="31.2" x14ac:dyDescent="0.3">
      <c r="A87" s="52">
        <v>676</v>
      </c>
      <c r="B87" s="51" t="s">
        <v>507</v>
      </c>
      <c r="C87" s="51" t="s">
        <v>80</v>
      </c>
      <c r="D87" s="51" t="s">
        <v>507</v>
      </c>
      <c r="E87" s="51" t="s">
        <v>1048</v>
      </c>
      <c r="F87" s="51" t="s">
        <v>1048</v>
      </c>
      <c r="G87" s="51" t="s">
        <v>507</v>
      </c>
      <c r="H87" s="68" t="s">
        <v>1049</v>
      </c>
      <c r="I87" s="49" t="s">
        <v>1050</v>
      </c>
      <c r="J87" s="51" t="s">
        <v>38</v>
      </c>
      <c r="K87" s="51" t="s">
        <v>81</v>
      </c>
      <c r="L87" s="51" t="s">
        <v>507</v>
      </c>
      <c r="M87" s="51" t="s">
        <v>25</v>
      </c>
      <c r="N87" s="49" t="s">
        <v>1051</v>
      </c>
      <c r="O87" s="51" t="s">
        <v>1052</v>
      </c>
      <c r="P87" s="51" t="s">
        <v>507</v>
      </c>
      <c r="Q87" s="51" t="s">
        <v>507</v>
      </c>
      <c r="R87" s="51" t="s">
        <v>35</v>
      </c>
      <c r="S87" s="54">
        <v>0</v>
      </c>
      <c r="T87" s="51" t="s">
        <v>27</v>
      </c>
      <c r="U87" s="51" t="s">
        <v>507</v>
      </c>
      <c r="V87" s="51" t="s">
        <v>79</v>
      </c>
      <c r="W87" s="42" t="s">
        <v>507</v>
      </c>
      <c r="X87" s="51" t="str">
        <f>SUBSTITUTE(SUBSTITUTE(SUBSTITUTE(Table1[[#This Row],[Người thực hiện]], "Nguyễn Ngọc Anh, ", ""), ", Nguyễn Ngọc Anh", ""), ", TN CSTN_K Giao Việc", "")</f>
        <v>Đào Mạnh Sơn</v>
      </c>
      <c r="Y87" s="52">
        <f>DAY(Table1[[#This Row],[Ngày tạo]])</f>
        <v>21</v>
      </c>
      <c r="Z87" s="52" t="str">
        <f>CHOOSE(WEEKDAY(Table1[[#This Row],[Ngày tạo]]),"CNhat","Thứ 2","Thứ 3","Thứ 4","Thứ 5","Thứ 6","Thứ 7")</f>
        <v>Thứ 2</v>
      </c>
      <c r="AA87" s="53">
        <f>INT((DAY(Table1[[#This Row],[Ngày tạo]]))/7)+1</f>
        <v>4</v>
      </c>
      <c r="AB87" s="52">
        <f>MONTH(Table1[[#This Row],[Ngày tạo]])</f>
        <v>7</v>
      </c>
      <c r="AC87" s="52">
        <f>YEAR(Table1[[#This Row],[Ngày tạo]])</f>
        <v>2025</v>
      </c>
      <c r="AD87" s="103" t="str">
        <f>IFERROR(VLOOKUP(Table1[[#This Row],[Tòa nhà]],'03. Chia KV'!$C$2:$K$92,9,0),0)</f>
        <v>09.2.KV HN2</v>
      </c>
      <c r="AE87" s="118">
        <f>_xlfn.MAXIFS(Table3[Ngày KĐ], Table3[TÊN TÒA NHÀ],Table1[[#This Row],[Tòa nhà]], Table3[Ngày KĐ], "&lt;="&amp;Table1[[#This Row],[Ngày tạo]])</f>
        <v>45801</v>
      </c>
      <c r="AF87" s="120">
        <f>Table1[[#This Row],[Ngày tạo]]-Table1[[#This Row],[Ngày kiểm định]]</f>
        <v>58.457638888889051</v>
      </c>
    </row>
    <row r="88" spans="1:32" ht="31.2" x14ac:dyDescent="0.3">
      <c r="A88" s="52">
        <v>682</v>
      </c>
      <c r="B88" s="51" t="s">
        <v>507</v>
      </c>
      <c r="C88" s="51" t="s">
        <v>156</v>
      </c>
      <c r="D88" s="51" t="s">
        <v>507</v>
      </c>
      <c r="E88" s="51" t="s">
        <v>1053</v>
      </c>
      <c r="F88" s="51" t="s">
        <v>1054</v>
      </c>
      <c r="G88" s="51" t="s">
        <v>507</v>
      </c>
      <c r="H88" s="68" t="s">
        <v>1055</v>
      </c>
      <c r="I88" s="49" t="s">
        <v>1056</v>
      </c>
      <c r="J88" s="51" t="s">
        <v>38</v>
      </c>
      <c r="K88" s="51" t="s">
        <v>29</v>
      </c>
      <c r="L88" s="51" t="s">
        <v>507</v>
      </c>
      <c r="M88" s="51" t="s">
        <v>25</v>
      </c>
      <c r="N88" s="49" t="s">
        <v>1057</v>
      </c>
      <c r="O88" s="51" t="s">
        <v>1058</v>
      </c>
      <c r="P88" s="51" t="s">
        <v>507</v>
      </c>
      <c r="Q88" s="51" t="s">
        <v>507</v>
      </c>
      <c r="R88" s="51" t="s">
        <v>35</v>
      </c>
      <c r="S88" s="54">
        <v>0</v>
      </c>
      <c r="T88" s="51" t="s">
        <v>31</v>
      </c>
      <c r="U88" s="51" t="s">
        <v>36</v>
      </c>
      <c r="V88" s="51" t="s">
        <v>79</v>
      </c>
      <c r="W88" s="42" t="s">
        <v>507</v>
      </c>
      <c r="X88" s="51" t="str">
        <f>SUBSTITUTE(SUBSTITUTE(SUBSTITUTE(Table1[[#This Row],[Người thực hiện]], "Nguyễn Ngọc Anh, ", ""), ", Nguyễn Ngọc Anh", ""), ", TN CSTN_K Giao Việc", "")</f>
        <v>Đào Mạnh Sơn</v>
      </c>
      <c r="Y88" s="52">
        <f>DAY(Table1[[#This Row],[Ngày tạo]])</f>
        <v>24</v>
      </c>
      <c r="Z88" s="52" t="str">
        <f>CHOOSE(WEEKDAY(Table1[[#This Row],[Ngày tạo]]),"CNhat","Thứ 2","Thứ 3","Thứ 4","Thứ 5","Thứ 6","Thứ 7")</f>
        <v>Thứ 5</v>
      </c>
      <c r="AA88" s="53">
        <f>INT((DAY(Table1[[#This Row],[Ngày tạo]]))/7)+1</f>
        <v>4</v>
      </c>
      <c r="AB88" s="52">
        <f>MONTH(Table1[[#This Row],[Ngày tạo]])</f>
        <v>7</v>
      </c>
      <c r="AC88" s="52">
        <f>YEAR(Table1[[#This Row],[Ngày tạo]])</f>
        <v>2025</v>
      </c>
      <c r="AD88" s="103" t="str">
        <f>IFERROR(VLOOKUP(Table1[[#This Row],[Tòa nhà]],'03. Chia KV'!$C$2:$K$92,9,0),0)</f>
        <v>09.2.KV HN2</v>
      </c>
      <c r="AE88" s="118">
        <f>_xlfn.MAXIFS(Table3[Ngày KĐ], Table3[TÊN TÒA NHÀ],Table1[[#This Row],[Tòa nhà]], Table3[Ngày KĐ], "&lt;="&amp;Table1[[#This Row],[Ngày tạo]])</f>
        <v>45719</v>
      </c>
      <c r="AF88" s="120">
        <f>Table1[[#This Row],[Ngày tạo]]-Table1[[#This Row],[Ngày kiểm định]]</f>
        <v>143.44999999999709</v>
      </c>
    </row>
    <row r="89" spans="1:32" ht="46.8" x14ac:dyDescent="0.3">
      <c r="A89" s="52">
        <v>745</v>
      </c>
      <c r="B89" s="51" t="s">
        <v>507</v>
      </c>
      <c r="C89" s="51" t="s">
        <v>164</v>
      </c>
      <c r="D89" s="51" t="s">
        <v>524</v>
      </c>
      <c r="E89" s="51" t="s">
        <v>1059</v>
      </c>
      <c r="F89" s="51" t="s">
        <v>1060</v>
      </c>
      <c r="G89" s="51" t="s">
        <v>507</v>
      </c>
      <c r="H89" s="68" t="s">
        <v>1061</v>
      </c>
      <c r="I89" s="49" t="s">
        <v>1062</v>
      </c>
      <c r="J89" s="51" t="s">
        <v>52</v>
      </c>
      <c r="K89" s="51" t="s">
        <v>29</v>
      </c>
      <c r="L89" s="51" t="s">
        <v>507</v>
      </c>
      <c r="M89" s="51" t="s">
        <v>30</v>
      </c>
      <c r="N89" s="49" t="s">
        <v>1063</v>
      </c>
      <c r="O89" s="51" t="s">
        <v>53</v>
      </c>
      <c r="P89" s="51" t="s">
        <v>59</v>
      </c>
      <c r="Q89" s="51" t="s">
        <v>507</v>
      </c>
      <c r="R89" s="51" t="s">
        <v>35</v>
      </c>
      <c r="S89" s="54">
        <v>0</v>
      </c>
      <c r="T89" s="51" t="s">
        <v>47</v>
      </c>
      <c r="U89" s="51" t="s">
        <v>507</v>
      </c>
      <c r="V89" s="51" t="s">
        <v>1064</v>
      </c>
      <c r="W89" s="42"/>
      <c r="X89" s="51" t="str">
        <f>SUBSTITUTE(SUBSTITUTE(SUBSTITUTE(Table1[[#This Row],[Người thực hiện]], "Nguyễn Ngọc Anh, ", ""), ", Nguyễn Ngọc Anh", ""), ", TN CSTN_K Giao Việc", "")</f>
        <v>Nguyễn Quang Trinh</v>
      </c>
      <c r="Y89" s="52">
        <f>DAY(Table1[[#This Row],[Ngày tạo]])</f>
        <v>27</v>
      </c>
      <c r="Z89" s="52" t="str">
        <f>CHOOSE(WEEKDAY(Table1[[#This Row],[Ngày tạo]]),"CNhat","Thứ 2","Thứ 3","Thứ 4","Thứ 5","Thứ 6","Thứ 7")</f>
        <v>CNhat</v>
      </c>
      <c r="AA89" s="53">
        <f>INT((DAY(Table1[[#This Row],[Ngày tạo]]))/7)+1</f>
        <v>4</v>
      </c>
      <c r="AB89" s="52">
        <f>MONTH(Table1[[#This Row],[Ngày tạo]])</f>
        <v>7</v>
      </c>
      <c r="AC89" s="52">
        <f>YEAR(Table1[[#This Row],[Ngày tạo]])</f>
        <v>2025</v>
      </c>
      <c r="AD89" s="103" t="str">
        <f>IFERROR(VLOOKUP(Table1[[#This Row],[Tòa nhà]],'03. Chia KV'!$C$2:$K$92,9,0),0)</f>
        <v>09.3.KV HN3</v>
      </c>
      <c r="AE89" s="118">
        <f>_xlfn.MAXIFS(Table3[Ngày KĐ], Table3[TÊN TÒA NHÀ],Table1[[#This Row],[Tòa nhà]], Table3[Ngày KĐ], "&lt;="&amp;Table1[[#This Row],[Ngày tạo]])</f>
        <v>45720</v>
      </c>
      <c r="AF89" s="120">
        <f>Table1[[#This Row],[Ngày tạo]]-Table1[[#This Row],[Ngày kiểm định]]</f>
        <v>145.0361111111124</v>
      </c>
    </row>
    <row r="90" spans="1:32" ht="31.2" x14ac:dyDescent="0.3">
      <c r="A90" s="52">
        <v>746</v>
      </c>
      <c r="B90" s="51" t="s">
        <v>507</v>
      </c>
      <c r="C90" s="51" t="s">
        <v>164</v>
      </c>
      <c r="D90" s="51" t="s">
        <v>494</v>
      </c>
      <c r="E90" s="51" t="s">
        <v>521</v>
      </c>
      <c r="F90" s="51" t="s">
        <v>521</v>
      </c>
      <c r="G90" s="51" t="s">
        <v>507</v>
      </c>
      <c r="H90" s="68" t="s">
        <v>1065</v>
      </c>
      <c r="I90" s="49" t="s">
        <v>1066</v>
      </c>
      <c r="J90" s="51" t="s">
        <v>52</v>
      </c>
      <c r="K90" s="51" t="s">
        <v>29</v>
      </c>
      <c r="L90" s="51" t="s">
        <v>507</v>
      </c>
      <c r="M90" s="51" t="s">
        <v>30</v>
      </c>
      <c r="N90" s="49" t="s">
        <v>1067</v>
      </c>
      <c r="O90" s="51" t="s">
        <v>53</v>
      </c>
      <c r="P90" s="51" t="s">
        <v>59</v>
      </c>
      <c r="Q90" s="51" t="s">
        <v>507</v>
      </c>
      <c r="R90" s="51" t="s">
        <v>35</v>
      </c>
      <c r="S90" s="54">
        <v>0</v>
      </c>
      <c r="T90" s="51" t="s">
        <v>47</v>
      </c>
      <c r="U90" s="51" t="s">
        <v>507</v>
      </c>
      <c r="V90" s="51" t="s">
        <v>495</v>
      </c>
      <c r="W90" s="42"/>
      <c r="X90" s="51" t="str">
        <f>SUBSTITUTE(SUBSTITUTE(SUBSTITUTE(Table1[[#This Row],[Người thực hiện]], "Nguyễn Ngọc Anh, ", ""), ", Nguyễn Ngọc Anh", ""), ", TN CSTN_K Giao Việc", "")</f>
        <v>Nguyễn Quang Trinh</v>
      </c>
      <c r="Y90" s="52">
        <f>DAY(Table1[[#This Row],[Ngày tạo]])</f>
        <v>27</v>
      </c>
      <c r="Z90" s="52" t="str">
        <f>CHOOSE(WEEKDAY(Table1[[#This Row],[Ngày tạo]]),"CNhat","Thứ 2","Thứ 3","Thứ 4","Thứ 5","Thứ 6","Thứ 7")</f>
        <v>CNhat</v>
      </c>
      <c r="AA90" s="53">
        <f>INT((DAY(Table1[[#This Row],[Ngày tạo]]))/7)+1</f>
        <v>4</v>
      </c>
      <c r="AB90" s="52">
        <f>MONTH(Table1[[#This Row],[Ngày tạo]])</f>
        <v>7</v>
      </c>
      <c r="AC90" s="52">
        <f>YEAR(Table1[[#This Row],[Ngày tạo]])</f>
        <v>2025</v>
      </c>
      <c r="AD90" s="103" t="str">
        <f>IFERROR(VLOOKUP(Table1[[#This Row],[Tòa nhà]],'03. Chia KV'!$C$2:$K$92,9,0),0)</f>
        <v>09.3.KV HN3</v>
      </c>
      <c r="AE90" s="118">
        <f>_xlfn.MAXIFS(Table3[Ngày KĐ], Table3[TÊN TÒA NHÀ],Table1[[#This Row],[Tòa nhà]], Table3[Ngày KĐ], "&lt;="&amp;Table1[[#This Row],[Ngày tạo]])</f>
        <v>45720</v>
      </c>
      <c r="AF90" s="120">
        <f>Table1[[#This Row],[Ngày tạo]]-Table1[[#This Row],[Ngày kiểm định]]</f>
        <v>145.44097222221899</v>
      </c>
    </row>
    <row r="91" spans="1:32" ht="31.2" x14ac:dyDescent="0.3">
      <c r="A91" s="52">
        <v>797</v>
      </c>
      <c r="B91" s="51" t="s">
        <v>507</v>
      </c>
      <c r="C91" s="51" t="s">
        <v>34</v>
      </c>
      <c r="D91" s="51" t="s">
        <v>493</v>
      </c>
      <c r="E91" s="51" t="s">
        <v>1068</v>
      </c>
      <c r="F91" s="51" t="s">
        <v>1069</v>
      </c>
      <c r="G91" s="51" t="s">
        <v>507</v>
      </c>
      <c r="H91" s="68" t="s">
        <v>1070</v>
      </c>
      <c r="I91" s="49" t="s">
        <v>1071</v>
      </c>
      <c r="J91" s="51" t="s">
        <v>58</v>
      </c>
      <c r="K91" s="51" t="s">
        <v>81</v>
      </c>
      <c r="L91" s="51" t="s">
        <v>507</v>
      </c>
      <c r="M91" s="51" t="s">
        <v>25</v>
      </c>
      <c r="N91" s="49" t="s">
        <v>1072</v>
      </c>
      <c r="O91" s="51" t="s">
        <v>1073</v>
      </c>
      <c r="P91" s="51" t="s">
        <v>59</v>
      </c>
      <c r="Q91" s="51" t="s">
        <v>507</v>
      </c>
      <c r="R91" s="51" t="s">
        <v>35</v>
      </c>
      <c r="S91" s="54">
        <v>0</v>
      </c>
      <c r="T91" s="51" t="s">
        <v>27</v>
      </c>
      <c r="U91" s="51" t="s">
        <v>507</v>
      </c>
      <c r="V91" s="51" t="s">
        <v>45</v>
      </c>
      <c r="W91" s="42" t="s">
        <v>507</v>
      </c>
      <c r="X91" s="51" t="str">
        <f>SUBSTITUTE(SUBSTITUTE(SUBSTITUTE(Table1[[#This Row],[Người thực hiện]], "Nguyễn Ngọc Anh, ", ""), ", Nguyễn Ngọc Anh", ""), ", TN CSTN_K Giao Việc", "")</f>
        <v>Hoàng Văn Phong</v>
      </c>
      <c r="Y91" s="52">
        <f>DAY(Table1[[#This Row],[Ngày tạo]])</f>
        <v>5</v>
      </c>
      <c r="Z91" s="52" t="str">
        <f>CHOOSE(WEEKDAY(Table1[[#This Row],[Ngày tạo]]),"CNhat","Thứ 2","Thứ 3","Thứ 4","Thứ 5","Thứ 6","Thứ 7")</f>
        <v>Thứ 3</v>
      </c>
      <c r="AA91" s="53">
        <f>INT((DAY(Table1[[#This Row],[Ngày tạo]]))/7)+1</f>
        <v>1</v>
      </c>
      <c r="AB91" s="52">
        <f>MONTH(Table1[[#This Row],[Ngày tạo]])</f>
        <v>8</v>
      </c>
      <c r="AC91" s="52">
        <f>YEAR(Table1[[#This Row],[Ngày tạo]])</f>
        <v>2025</v>
      </c>
      <c r="AD91" s="103" t="s">
        <v>326</v>
      </c>
      <c r="AE91" s="118"/>
      <c r="AF91" s="121"/>
    </row>
    <row r="92" spans="1:32" ht="31.2" x14ac:dyDescent="0.3">
      <c r="A92" s="52">
        <v>798</v>
      </c>
      <c r="B92" s="51" t="s">
        <v>507</v>
      </c>
      <c r="C92" s="51" t="s">
        <v>131</v>
      </c>
      <c r="D92" s="51" t="s">
        <v>554</v>
      </c>
      <c r="E92" s="51" t="s">
        <v>837</v>
      </c>
      <c r="F92" s="51" t="s">
        <v>1074</v>
      </c>
      <c r="G92" s="51" t="s">
        <v>507</v>
      </c>
      <c r="H92" s="68" t="s">
        <v>1075</v>
      </c>
      <c r="I92" s="49" t="s">
        <v>1076</v>
      </c>
      <c r="J92" s="51" t="s">
        <v>52</v>
      </c>
      <c r="K92" s="51" t="s">
        <v>29</v>
      </c>
      <c r="L92" s="51" t="s">
        <v>507</v>
      </c>
      <c r="M92" s="51" t="s">
        <v>30</v>
      </c>
      <c r="N92" s="49" t="s">
        <v>1077</v>
      </c>
      <c r="O92" s="51" t="s">
        <v>1078</v>
      </c>
      <c r="P92" s="51" t="s">
        <v>59</v>
      </c>
      <c r="Q92" s="51" t="s">
        <v>507</v>
      </c>
      <c r="R92" s="51" t="s">
        <v>26</v>
      </c>
      <c r="S92" s="54">
        <v>2</v>
      </c>
      <c r="T92" s="51" t="s">
        <v>47</v>
      </c>
      <c r="U92" s="51" t="s">
        <v>507</v>
      </c>
      <c r="V92" s="51" t="s">
        <v>563</v>
      </c>
      <c r="W92" s="42"/>
      <c r="X92" s="51" t="str">
        <f>SUBSTITUTE(SUBSTITUTE(SUBSTITUTE(Table1[[#This Row],[Người thực hiện]], "Nguyễn Ngọc Anh, ", ""), ", Nguyễn Ngọc Anh", ""), ", TN CSTN_K Giao Việc", "")</f>
        <v>Nguyễn Quang Trinh</v>
      </c>
      <c r="Y92" s="52">
        <f>DAY(Table1[[#This Row],[Ngày tạo]])</f>
        <v>5</v>
      </c>
      <c r="Z92" s="52" t="str">
        <f>CHOOSE(WEEKDAY(Table1[[#This Row],[Ngày tạo]]),"CNhat","Thứ 2","Thứ 3","Thứ 4","Thứ 5","Thứ 6","Thứ 7")</f>
        <v>Thứ 3</v>
      </c>
      <c r="AA92" s="53">
        <f>INT((DAY(Table1[[#This Row],[Ngày tạo]]))/7)+1</f>
        <v>1</v>
      </c>
      <c r="AB92" s="52">
        <f>MONTH(Table1[[#This Row],[Ngày tạo]])</f>
        <v>8</v>
      </c>
      <c r="AC92" s="52">
        <f>YEAR(Table1[[#This Row],[Ngày tạo]])</f>
        <v>2025</v>
      </c>
      <c r="AD92" s="103" t="str">
        <f>IFERROR(VLOOKUP(Table1[[#This Row],[Tòa nhà]],'03. Chia KV'!$C$2:$K$92,9,0),0)</f>
        <v>09.3.KV HN3</v>
      </c>
      <c r="AE92" s="118">
        <f>_xlfn.MAXIFS(Table3[Ngày KĐ], Table3[TÊN TÒA NHÀ],Table1[[#This Row],[Tòa nhà]], Table3[Ngày KĐ], "&lt;="&amp;Table1[[#This Row],[Ngày tạo]])</f>
        <v>45723</v>
      </c>
      <c r="AF92" s="120">
        <f>Table1[[#This Row],[Ngày tạo]]-Table1[[#This Row],[Ngày kiểm định]]</f>
        <v>151.65763888888614</v>
      </c>
    </row>
    <row r="93" spans="1:32" ht="46.8" x14ac:dyDescent="0.3">
      <c r="A93" s="52">
        <v>799</v>
      </c>
      <c r="B93" s="51" t="s">
        <v>507</v>
      </c>
      <c r="C93" s="51" t="s">
        <v>87</v>
      </c>
      <c r="D93" s="51" t="s">
        <v>496</v>
      </c>
      <c r="E93" s="51" t="s">
        <v>581</v>
      </c>
      <c r="F93" s="51" t="s">
        <v>1079</v>
      </c>
      <c r="G93" s="51" t="s">
        <v>507</v>
      </c>
      <c r="H93" s="68" t="s">
        <v>1080</v>
      </c>
      <c r="I93" s="49" t="s">
        <v>1081</v>
      </c>
      <c r="J93" s="51" t="s">
        <v>46</v>
      </c>
      <c r="K93" s="51" t="s">
        <v>81</v>
      </c>
      <c r="L93" s="51" t="s">
        <v>507</v>
      </c>
      <c r="M93" s="51" t="s">
        <v>25</v>
      </c>
      <c r="N93" s="49" t="s">
        <v>1082</v>
      </c>
      <c r="O93" s="51" t="s">
        <v>1083</v>
      </c>
      <c r="P93" s="51" t="s">
        <v>507</v>
      </c>
      <c r="Q93" s="51" t="s">
        <v>507</v>
      </c>
      <c r="R93" s="51" t="s">
        <v>35</v>
      </c>
      <c r="S93" s="54">
        <v>0</v>
      </c>
      <c r="T93" s="51" t="s">
        <v>27</v>
      </c>
      <c r="U93" s="51" t="s">
        <v>507</v>
      </c>
      <c r="V93" s="51" t="s">
        <v>497</v>
      </c>
      <c r="W93" s="42"/>
      <c r="X93" s="51" t="str">
        <f>SUBSTITUTE(SUBSTITUTE(SUBSTITUTE(Table1[[#This Row],[Người thực hiện]], "Nguyễn Ngọc Anh, ", ""), ", Nguyễn Ngọc Anh", ""), ", TN CSTN_K Giao Việc", "")</f>
        <v>Nguyễn Tuấn Anh</v>
      </c>
      <c r="Y93" s="52">
        <f>DAY(Table1[[#This Row],[Ngày tạo]])</f>
        <v>6</v>
      </c>
      <c r="Z93" s="52" t="str">
        <f>CHOOSE(WEEKDAY(Table1[[#This Row],[Ngày tạo]]),"CNhat","Thứ 2","Thứ 3","Thứ 4","Thứ 5","Thứ 6","Thứ 7")</f>
        <v>Thứ 4</v>
      </c>
      <c r="AA93" s="53">
        <f>INT((DAY(Table1[[#This Row],[Ngày tạo]]))/7)+1</f>
        <v>1</v>
      </c>
      <c r="AB93" s="52">
        <f>MONTH(Table1[[#This Row],[Ngày tạo]])</f>
        <v>8</v>
      </c>
      <c r="AC93" s="52">
        <f>YEAR(Table1[[#This Row],[Ngày tạo]])</f>
        <v>2025</v>
      </c>
      <c r="AD93" s="103" t="str">
        <f>IFERROR(VLOOKUP(Table1[[#This Row],[Tòa nhà]],'03. Chia KV'!$C$2:$K$92,9,0),0)</f>
        <v>09.2.KV HN2</v>
      </c>
      <c r="AE93" s="118">
        <f>_xlfn.MAXIFS(Table3[Ngày KĐ], Table3[TÊN TÒA NHÀ],Table1[[#This Row],[Tòa nhà]], Table3[Ngày KĐ], "&lt;="&amp;Table1[[#This Row],[Ngày tạo]])</f>
        <v>45718</v>
      </c>
      <c r="AF93" s="120">
        <f>Table1[[#This Row],[Ngày tạo]]-Table1[[#This Row],[Ngày kiểm định]]</f>
        <v>157.39652777777519</v>
      </c>
    </row>
    <row r="94" spans="1:32" ht="31.2" x14ac:dyDescent="0.3">
      <c r="A94" s="52">
        <v>800</v>
      </c>
      <c r="B94" s="51" t="s">
        <v>507</v>
      </c>
      <c r="C94" s="51" t="s">
        <v>137</v>
      </c>
      <c r="D94" s="51" t="s">
        <v>507</v>
      </c>
      <c r="E94" s="51" t="s">
        <v>1084</v>
      </c>
      <c r="F94" s="51" t="s">
        <v>70</v>
      </c>
      <c r="G94" s="51" t="s">
        <v>507</v>
      </c>
      <c r="H94" s="68" t="s">
        <v>1085</v>
      </c>
      <c r="I94" s="49" t="s">
        <v>1086</v>
      </c>
      <c r="J94" s="51" t="s">
        <v>52</v>
      </c>
      <c r="K94" s="51" t="s">
        <v>81</v>
      </c>
      <c r="L94" s="51" t="s">
        <v>507</v>
      </c>
      <c r="M94" s="51" t="s">
        <v>25</v>
      </c>
      <c r="N94" s="49" t="s">
        <v>1087</v>
      </c>
      <c r="O94" s="51" t="s">
        <v>1088</v>
      </c>
      <c r="P94" s="51" t="s">
        <v>59</v>
      </c>
      <c r="Q94" s="51" t="s">
        <v>507</v>
      </c>
      <c r="R94" s="51" t="s">
        <v>26</v>
      </c>
      <c r="S94" s="54">
        <v>46</v>
      </c>
      <c r="T94" s="51" t="s">
        <v>27</v>
      </c>
      <c r="U94" s="51" t="s">
        <v>507</v>
      </c>
      <c r="V94" s="51" t="s">
        <v>106</v>
      </c>
      <c r="W94" s="42"/>
      <c r="X94" s="51" t="str">
        <f>SUBSTITUTE(SUBSTITUTE(SUBSTITUTE(Table1[[#This Row],[Người thực hiện]], "Nguyễn Ngọc Anh, ", ""), ", Nguyễn Ngọc Anh", ""), ", TN CSTN_K Giao Việc", "")</f>
        <v>Nguyễn Quang Trinh</v>
      </c>
      <c r="Y94" s="52">
        <f>DAY(Table1[[#This Row],[Ngày tạo]])</f>
        <v>8</v>
      </c>
      <c r="Z94" s="52" t="str">
        <f>CHOOSE(WEEKDAY(Table1[[#This Row],[Ngày tạo]]),"CNhat","Thứ 2","Thứ 3","Thứ 4","Thứ 5","Thứ 6","Thứ 7")</f>
        <v>Thứ 6</v>
      </c>
      <c r="AA94" s="53">
        <f>INT((DAY(Table1[[#This Row],[Ngày tạo]]))/7)+1</f>
        <v>2</v>
      </c>
      <c r="AB94" s="52">
        <f>MONTH(Table1[[#This Row],[Ngày tạo]])</f>
        <v>8</v>
      </c>
      <c r="AC94" s="52">
        <f>YEAR(Table1[[#This Row],[Ngày tạo]])</f>
        <v>2025</v>
      </c>
      <c r="AD94" s="103" t="str">
        <f>IFERROR(VLOOKUP(Table1[[#This Row],[Tòa nhà]],'03. Chia KV'!$C$2:$K$92,9,0),0)</f>
        <v>09.3.KV HN3</v>
      </c>
      <c r="AE94" s="118"/>
      <c r="AF94" s="121"/>
    </row>
    <row r="95" spans="1:32" ht="31.2" x14ac:dyDescent="0.3">
      <c r="A95" s="52">
        <v>801</v>
      </c>
      <c r="B95" s="51" t="s">
        <v>507</v>
      </c>
      <c r="C95" s="51" t="s">
        <v>131</v>
      </c>
      <c r="D95" s="51" t="s">
        <v>555</v>
      </c>
      <c r="E95" s="51" t="s">
        <v>1089</v>
      </c>
      <c r="F95" s="51" t="s">
        <v>1090</v>
      </c>
      <c r="G95" s="51" t="s">
        <v>507</v>
      </c>
      <c r="H95" s="68" t="s">
        <v>1091</v>
      </c>
      <c r="I95" s="49" t="s">
        <v>1092</v>
      </c>
      <c r="J95" s="51" t="s">
        <v>52</v>
      </c>
      <c r="K95" s="51" t="s">
        <v>29</v>
      </c>
      <c r="L95" s="51" t="s">
        <v>507</v>
      </c>
      <c r="M95" s="51" t="s">
        <v>30</v>
      </c>
      <c r="N95" s="49" t="s">
        <v>1093</v>
      </c>
      <c r="O95" s="51" t="s">
        <v>1094</v>
      </c>
      <c r="P95" s="51" t="s">
        <v>59</v>
      </c>
      <c r="Q95" s="51" t="s">
        <v>507</v>
      </c>
      <c r="R95" s="51" t="s">
        <v>35</v>
      </c>
      <c r="S95" s="54">
        <v>0</v>
      </c>
      <c r="T95" s="51" t="s">
        <v>31</v>
      </c>
      <c r="U95" s="51" t="s">
        <v>507</v>
      </c>
      <c r="V95" s="51" t="s">
        <v>556</v>
      </c>
      <c r="W95" s="42"/>
      <c r="X95" s="51" t="str">
        <f>SUBSTITUTE(SUBSTITUTE(SUBSTITUTE(Table1[[#This Row],[Người thực hiện]], "Nguyễn Ngọc Anh, ", ""), ", Nguyễn Ngọc Anh", ""), ", TN CSTN_K Giao Việc", "")</f>
        <v>Nguyễn Quang Trinh</v>
      </c>
      <c r="Y95" s="52">
        <f>DAY(Table1[[#This Row],[Ngày tạo]])</f>
        <v>9</v>
      </c>
      <c r="Z95" s="52" t="str">
        <f>CHOOSE(WEEKDAY(Table1[[#This Row],[Ngày tạo]]),"CNhat","Thứ 2","Thứ 3","Thứ 4","Thứ 5","Thứ 6","Thứ 7")</f>
        <v>Thứ 7</v>
      </c>
      <c r="AA95" s="53">
        <f>INT((DAY(Table1[[#This Row],[Ngày tạo]]))/7)+1</f>
        <v>2</v>
      </c>
      <c r="AB95" s="52">
        <f>MONTH(Table1[[#This Row],[Ngày tạo]])</f>
        <v>8</v>
      </c>
      <c r="AC95" s="52">
        <f>YEAR(Table1[[#This Row],[Ngày tạo]])</f>
        <v>2025</v>
      </c>
      <c r="AD95" s="103" t="str">
        <f>IFERROR(VLOOKUP(Table1[[#This Row],[Tòa nhà]],'03. Chia KV'!$C$2:$K$92,9,0),0)</f>
        <v>09.3.KV HN3</v>
      </c>
      <c r="AE95" s="118">
        <f>_xlfn.MAXIFS(Table3[Ngày KĐ], Table3[TÊN TÒA NHÀ],Table1[[#This Row],[Tòa nhà]], Table3[Ngày KĐ], "&lt;="&amp;Table1[[#This Row],[Ngày tạo]])</f>
        <v>45723</v>
      </c>
      <c r="AF95" s="120">
        <f>Table1[[#This Row],[Ngày tạo]]-Table1[[#This Row],[Ngày kiểm định]]</f>
        <v>155.23541666667006</v>
      </c>
    </row>
    <row r="96" spans="1:32" ht="46.8" x14ac:dyDescent="0.3">
      <c r="A96" s="52">
        <v>802</v>
      </c>
      <c r="B96" s="51" t="s">
        <v>507</v>
      </c>
      <c r="C96" s="51" t="s">
        <v>62</v>
      </c>
      <c r="D96" s="51" t="s">
        <v>507</v>
      </c>
      <c r="E96" s="51" t="s">
        <v>1095</v>
      </c>
      <c r="F96" s="51" t="s">
        <v>1096</v>
      </c>
      <c r="G96" s="51" t="s">
        <v>507</v>
      </c>
      <c r="H96" s="68" t="s">
        <v>1097</v>
      </c>
      <c r="I96" s="49" t="s">
        <v>1098</v>
      </c>
      <c r="J96" s="51" t="s">
        <v>176</v>
      </c>
      <c r="K96" s="51" t="s">
        <v>134</v>
      </c>
      <c r="L96" s="51" t="s">
        <v>507</v>
      </c>
      <c r="M96" s="51" t="s">
        <v>30</v>
      </c>
      <c r="N96" s="49" t="s">
        <v>507</v>
      </c>
      <c r="O96" s="51" t="s">
        <v>507</v>
      </c>
      <c r="P96" s="51" t="s">
        <v>507</v>
      </c>
      <c r="Q96" s="51" t="s">
        <v>507</v>
      </c>
      <c r="R96" s="51" t="s">
        <v>26</v>
      </c>
      <c r="S96" s="54">
        <v>450</v>
      </c>
      <c r="T96" s="51" t="s">
        <v>27</v>
      </c>
      <c r="U96" s="51" t="s">
        <v>507</v>
      </c>
      <c r="V96" s="51" t="s">
        <v>106</v>
      </c>
      <c r="W96" s="42"/>
      <c r="X96" s="51" t="str">
        <f>SUBSTITUTE(SUBSTITUTE(SUBSTITUTE(Table1[[#This Row],[Người thực hiện]], "Nguyễn Ngọc Anh, ", ""), ", Nguyễn Ngọc Anh", ""), ", TN CSTN_K Giao Việc", "")</f>
        <v>Nguyễn Quang Trinh</v>
      </c>
      <c r="Y96" s="52">
        <f>DAY(Table1[[#This Row],[Ngày tạo]])</f>
        <v>15</v>
      </c>
      <c r="Z96" s="52" t="str">
        <f>CHOOSE(WEEKDAY(Table1[[#This Row],[Ngày tạo]]),"CNhat","Thứ 2","Thứ 3","Thứ 4","Thứ 5","Thứ 6","Thứ 7")</f>
        <v>Thứ 6</v>
      </c>
      <c r="AA96" s="53">
        <f>INT((DAY(Table1[[#This Row],[Ngày tạo]]))/7)+1</f>
        <v>3</v>
      </c>
      <c r="AB96" s="52">
        <f>MONTH(Table1[[#This Row],[Ngày tạo]])</f>
        <v>8</v>
      </c>
      <c r="AC96" s="52">
        <f>YEAR(Table1[[#This Row],[Ngày tạo]])</f>
        <v>2025</v>
      </c>
      <c r="AD96" s="103" t="str">
        <f>IFERROR(VLOOKUP(Table1[[#This Row],[Tòa nhà]],'03. Chia KV'!$C$2:$K$92,9,0),0)</f>
        <v>09.3.KV HN3</v>
      </c>
      <c r="AE96" s="118">
        <f>_xlfn.MAXIFS(Table3[Ngày KĐ], Table3[TÊN TÒA NHÀ],Table1[[#This Row],[Tòa nhà]], Table3[Ngày KĐ], "&lt;="&amp;Table1[[#This Row],[Ngày tạo]])</f>
        <v>45805</v>
      </c>
      <c r="AF96" s="120">
        <f>Table1[[#This Row],[Ngày tạo]]-Table1[[#This Row],[Ngày kiểm định]]</f>
        <v>79.727083333331393</v>
      </c>
    </row>
    <row r="97" spans="1:32" ht="31.2" x14ac:dyDescent="0.3">
      <c r="A97" s="52">
        <v>803</v>
      </c>
      <c r="B97" s="51" t="s">
        <v>507</v>
      </c>
      <c r="C97" s="51" t="s">
        <v>119</v>
      </c>
      <c r="D97" s="51" t="s">
        <v>507</v>
      </c>
      <c r="E97" s="51" t="s">
        <v>1099</v>
      </c>
      <c r="F97" s="51" t="s">
        <v>1099</v>
      </c>
      <c r="G97" s="51" t="s">
        <v>507</v>
      </c>
      <c r="H97" s="68" t="s">
        <v>1100</v>
      </c>
      <c r="I97" s="49" t="s">
        <v>1101</v>
      </c>
      <c r="J97" s="51" t="s">
        <v>58</v>
      </c>
      <c r="K97" s="51" t="s">
        <v>81</v>
      </c>
      <c r="L97" s="51" t="s">
        <v>507</v>
      </c>
      <c r="M97" s="51" t="s">
        <v>30</v>
      </c>
      <c r="N97" s="49" t="s">
        <v>1102</v>
      </c>
      <c r="O97" s="51" t="s">
        <v>564</v>
      </c>
      <c r="P97" s="51" t="s">
        <v>59</v>
      </c>
      <c r="Q97" s="51" t="s">
        <v>507</v>
      </c>
      <c r="R97" s="51" t="s">
        <v>35</v>
      </c>
      <c r="S97" s="54">
        <v>0</v>
      </c>
      <c r="T97" s="51" t="s">
        <v>27</v>
      </c>
      <c r="U97" s="51" t="s">
        <v>507</v>
      </c>
      <c r="V97" s="51" t="s">
        <v>101</v>
      </c>
      <c r="W97" s="42"/>
      <c r="X97" s="51" t="str">
        <f>SUBSTITUTE(SUBSTITUTE(SUBSTITUTE(Table1[[#This Row],[Người thực hiện]], "Nguyễn Ngọc Anh, ", ""), ", Nguyễn Ngọc Anh", ""), ", TN CSTN_K Giao Việc", "")</f>
        <v>Hoàng Văn Phong</v>
      </c>
      <c r="Y97" s="52">
        <f>DAY(Table1[[#This Row],[Ngày tạo]])</f>
        <v>15</v>
      </c>
      <c r="Z97" s="52" t="str">
        <f>CHOOSE(WEEKDAY(Table1[[#This Row],[Ngày tạo]]),"CNhat","Thứ 2","Thứ 3","Thứ 4","Thứ 5","Thứ 6","Thứ 7")</f>
        <v>Thứ 6</v>
      </c>
      <c r="AA97" s="53">
        <f>INT((DAY(Table1[[#This Row],[Ngày tạo]]))/7)+1</f>
        <v>3</v>
      </c>
      <c r="AB97" s="52">
        <f>MONTH(Table1[[#This Row],[Ngày tạo]])</f>
        <v>8</v>
      </c>
      <c r="AC97" s="52">
        <f>YEAR(Table1[[#This Row],[Ngày tạo]])</f>
        <v>2025</v>
      </c>
      <c r="AD97" s="103" t="str">
        <f>IFERROR(VLOOKUP(Table1[[#This Row],[Tòa nhà]],'03. Chia KV'!$C$2:$K$92,9,0),0)</f>
        <v>09.1.KV HN1</v>
      </c>
      <c r="AE97" s="118"/>
      <c r="AF97" s="121"/>
    </row>
    <row r="98" spans="1:32" ht="31.2" x14ac:dyDescent="0.3">
      <c r="A98" s="52">
        <v>817</v>
      </c>
      <c r="B98" s="51" t="s">
        <v>507</v>
      </c>
      <c r="C98" s="51" t="s">
        <v>100</v>
      </c>
      <c r="D98" s="51" t="s">
        <v>489</v>
      </c>
      <c r="E98" s="51" t="s">
        <v>1103</v>
      </c>
      <c r="F98" s="51" t="s">
        <v>1104</v>
      </c>
      <c r="G98" s="51" t="s">
        <v>507</v>
      </c>
      <c r="H98" s="68" t="s">
        <v>1105</v>
      </c>
      <c r="I98" s="49" t="s">
        <v>1106</v>
      </c>
      <c r="J98" s="51" t="s">
        <v>58</v>
      </c>
      <c r="K98" s="51" t="s">
        <v>81</v>
      </c>
      <c r="L98" s="51" t="s">
        <v>507</v>
      </c>
      <c r="M98" s="51" t="s">
        <v>30</v>
      </c>
      <c r="N98" s="49" t="s">
        <v>1107</v>
      </c>
      <c r="O98" s="51" t="s">
        <v>1108</v>
      </c>
      <c r="P98" s="51" t="s">
        <v>59</v>
      </c>
      <c r="Q98" s="51" t="s">
        <v>507</v>
      </c>
      <c r="R98" s="51" t="s">
        <v>35</v>
      </c>
      <c r="S98" s="54">
        <v>0</v>
      </c>
      <c r="T98" s="51" t="s">
        <v>27</v>
      </c>
      <c r="U98" s="51" t="s">
        <v>507</v>
      </c>
      <c r="V98" s="51" t="s">
        <v>490</v>
      </c>
      <c r="W98" s="42"/>
      <c r="X98" s="51" t="str">
        <f>SUBSTITUTE(SUBSTITUTE(SUBSTITUTE(Table1[[#This Row],[Người thực hiện]], "Nguyễn Ngọc Anh, ", ""), ", Nguyễn Ngọc Anh", ""), ", TN CSTN_K Giao Việc", "")</f>
        <v>Hoàng Văn Phong</v>
      </c>
      <c r="Y98" s="52">
        <f>DAY(Table1[[#This Row],[Ngày tạo]])</f>
        <v>19</v>
      </c>
      <c r="Z98" s="52" t="str">
        <f>CHOOSE(WEEKDAY(Table1[[#This Row],[Ngày tạo]]),"CNhat","Thứ 2","Thứ 3","Thứ 4","Thứ 5","Thứ 6","Thứ 7")</f>
        <v>Thứ 3</v>
      </c>
      <c r="AA98" s="53">
        <f>INT((DAY(Table1[[#This Row],[Ngày tạo]]))/7)+1</f>
        <v>3</v>
      </c>
      <c r="AB98" s="52">
        <f>MONTH(Table1[[#This Row],[Ngày tạo]])</f>
        <v>8</v>
      </c>
      <c r="AC98" s="52">
        <f>YEAR(Table1[[#This Row],[Ngày tạo]])</f>
        <v>2025</v>
      </c>
      <c r="AD98" s="103" t="str">
        <f>IFERROR(VLOOKUP(Table1[[#This Row],[Tòa nhà]],'03. Chia KV'!$C$2:$K$92,9,0),0)</f>
        <v>09.1.KV HN1</v>
      </c>
      <c r="AE98" s="118"/>
      <c r="AF98" s="121"/>
    </row>
    <row r="99" spans="1:32" ht="31.2" x14ac:dyDescent="0.3">
      <c r="A99" s="52">
        <v>820</v>
      </c>
      <c r="B99" s="51" t="s">
        <v>507</v>
      </c>
      <c r="C99" s="51" t="s">
        <v>92</v>
      </c>
      <c r="D99" s="51" t="s">
        <v>809</v>
      </c>
      <c r="E99" s="51" t="s">
        <v>1109</v>
      </c>
      <c r="F99" s="51" t="s">
        <v>1110</v>
      </c>
      <c r="G99" s="51" t="s">
        <v>507</v>
      </c>
      <c r="H99" s="68" t="s">
        <v>1111</v>
      </c>
      <c r="I99" s="49" t="s">
        <v>1112</v>
      </c>
      <c r="J99" s="51" t="s">
        <v>58</v>
      </c>
      <c r="K99" s="51" t="s">
        <v>29</v>
      </c>
      <c r="L99" s="51" t="s">
        <v>507</v>
      </c>
      <c r="M99" s="51" t="s">
        <v>25</v>
      </c>
      <c r="N99" s="49" t="s">
        <v>1113</v>
      </c>
      <c r="O99" s="51" t="s">
        <v>831</v>
      </c>
      <c r="P99" s="51" t="s">
        <v>59</v>
      </c>
      <c r="Q99" s="51" t="s">
        <v>507</v>
      </c>
      <c r="R99" s="51" t="s">
        <v>35</v>
      </c>
      <c r="S99" s="54">
        <v>0</v>
      </c>
      <c r="T99" s="51" t="s">
        <v>47</v>
      </c>
      <c r="U99" s="51" t="s">
        <v>553</v>
      </c>
      <c r="V99" s="51" t="s">
        <v>816</v>
      </c>
      <c r="W99" s="42"/>
      <c r="X99" s="51" t="str">
        <f>SUBSTITUTE(SUBSTITUTE(SUBSTITUTE(Table1[[#This Row],[Người thực hiện]], "Nguyễn Ngọc Anh, ", ""), ", Nguyễn Ngọc Anh", ""), ", TN CSTN_K Giao Việc", "")</f>
        <v>Hoàng Văn Phong</v>
      </c>
      <c r="Y99" s="52">
        <f>DAY(Table1[[#This Row],[Ngày tạo]])</f>
        <v>20</v>
      </c>
      <c r="Z99" s="52" t="str">
        <f>CHOOSE(WEEKDAY(Table1[[#This Row],[Ngày tạo]]),"CNhat","Thứ 2","Thứ 3","Thứ 4","Thứ 5","Thứ 6","Thứ 7")</f>
        <v>Thứ 4</v>
      </c>
      <c r="AA99" s="53">
        <f>INT((DAY(Table1[[#This Row],[Ngày tạo]]))/7)+1</f>
        <v>3</v>
      </c>
      <c r="AB99" s="52">
        <f>MONTH(Table1[[#This Row],[Ngày tạo]])</f>
        <v>8</v>
      </c>
      <c r="AC99" s="52">
        <f>YEAR(Table1[[#This Row],[Ngày tạo]])</f>
        <v>2025</v>
      </c>
      <c r="AD99" s="103" t="str">
        <f>IFERROR(VLOOKUP(Table1[[#This Row],[Tòa nhà]],'03. Chia KV'!$C$2:$K$92,9,0),0)</f>
        <v>09.1.KV HN1</v>
      </c>
      <c r="AE99" s="118">
        <f>_xlfn.MAXIFS(Table3[Ngày KĐ], Table3[TÊN TÒA NHÀ],Table1[[#This Row],[Tòa nhà]], Table3[Ngày KĐ], "&lt;="&amp;Table1[[#This Row],[Ngày tạo]])</f>
        <v>45803</v>
      </c>
      <c r="AF99" s="120">
        <f>Table1[[#This Row],[Ngày tạo]]-Table1[[#This Row],[Ngày kiểm định]]</f>
        <v>86.749305555553292</v>
      </c>
    </row>
    <row r="100" spans="1:32" ht="31.2" x14ac:dyDescent="0.3">
      <c r="A100" s="52">
        <v>821</v>
      </c>
      <c r="B100" s="51" t="s">
        <v>507</v>
      </c>
      <c r="C100" s="51" t="s">
        <v>92</v>
      </c>
      <c r="D100" s="51" t="s">
        <v>507</v>
      </c>
      <c r="E100" s="51" t="s">
        <v>1114</v>
      </c>
      <c r="F100" s="51" t="s">
        <v>1114</v>
      </c>
      <c r="G100" s="51" t="s">
        <v>507</v>
      </c>
      <c r="H100" s="68" t="s">
        <v>1115</v>
      </c>
      <c r="I100" s="49" t="s">
        <v>1116</v>
      </c>
      <c r="J100" s="51" t="s">
        <v>58</v>
      </c>
      <c r="K100" s="51" t="s">
        <v>29</v>
      </c>
      <c r="L100" s="51" t="s">
        <v>507</v>
      </c>
      <c r="M100" s="51" t="s">
        <v>30</v>
      </c>
      <c r="N100" s="49" t="s">
        <v>1117</v>
      </c>
      <c r="O100" s="51" t="s">
        <v>808</v>
      </c>
      <c r="P100" s="51" t="s">
        <v>59</v>
      </c>
      <c r="Q100" s="51" t="s">
        <v>507</v>
      </c>
      <c r="R100" s="51" t="s">
        <v>35</v>
      </c>
      <c r="S100" s="54">
        <v>0</v>
      </c>
      <c r="T100" s="51" t="s">
        <v>31</v>
      </c>
      <c r="U100" s="51" t="s">
        <v>36</v>
      </c>
      <c r="V100" s="51" t="s">
        <v>174</v>
      </c>
      <c r="W100" s="42"/>
      <c r="X100" s="51" t="str">
        <f>SUBSTITUTE(SUBSTITUTE(SUBSTITUTE(Table1[[#This Row],[Người thực hiện]], "Nguyễn Ngọc Anh, ", ""), ", Nguyễn Ngọc Anh", ""), ", TN CSTN_K Giao Việc", "")</f>
        <v>Hoàng Văn Phong</v>
      </c>
      <c r="Y100" s="52">
        <f>DAY(Table1[[#This Row],[Ngày tạo]])</f>
        <v>20</v>
      </c>
      <c r="Z100" s="52" t="str">
        <f>CHOOSE(WEEKDAY(Table1[[#This Row],[Ngày tạo]]),"CNhat","Thứ 2","Thứ 3","Thứ 4","Thứ 5","Thứ 6","Thứ 7")</f>
        <v>Thứ 4</v>
      </c>
      <c r="AA100" s="53">
        <f>INT((DAY(Table1[[#This Row],[Ngày tạo]]))/7)+1</f>
        <v>3</v>
      </c>
      <c r="AB100" s="52">
        <f>MONTH(Table1[[#This Row],[Ngày tạo]])</f>
        <v>8</v>
      </c>
      <c r="AC100" s="52">
        <f>YEAR(Table1[[#This Row],[Ngày tạo]])</f>
        <v>2025</v>
      </c>
      <c r="AD100" s="103" t="s">
        <v>353</v>
      </c>
      <c r="AE100" s="118">
        <f>_xlfn.MAXIFS(Table3[Ngày KĐ], Table3[TÊN TÒA NHÀ],Table1[[#This Row],[Tòa nhà]], Table3[Ngày KĐ], "&lt;="&amp;Table1[[#This Row],[Ngày tạo]])</f>
        <v>45803</v>
      </c>
      <c r="AF100" s="120">
        <f>Table1[[#This Row],[Ngày tạo]]-Table1[[#This Row],[Ngày kiểm định]]</f>
        <v>86.756944444445253</v>
      </c>
    </row>
    <row r="101" spans="1:32" ht="46.8" x14ac:dyDescent="0.3">
      <c r="A101" s="52">
        <v>825</v>
      </c>
      <c r="B101" s="51" t="s">
        <v>507</v>
      </c>
      <c r="C101" s="51" t="s">
        <v>164</v>
      </c>
      <c r="D101" s="51" t="s">
        <v>469</v>
      </c>
      <c r="E101" s="51" t="s">
        <v>188</v>
      </c>
      <c r="F101" s="51" t="s">
        <v>1118</v>
      </c>
      <c r="G101" s="51" t="s">
        <v>507</v>
      </c>
      <c r="H101" s="68" t="s">
        <v>1119</v>
      </c>
      <c r="I101" s="49" t="s">
        <v>1120</v>
      </c>
      <c r="J101" s="51" t="s">
        <v>52</v>
      </c>
      <c r="K101" s="51" t="s">
        <v>29</v>
      </c>
      <c r="L101" s="51" t="s">
        <v>188</v>
      </c>
      <c r="M101" s="51" t="s">
        <v>25</v>
      </c>
      <c r="N101" s="49" t="s">
        <v>1121</v>
      </c>
      <c r="O101" s="51" t="s">
        <v>1122</v>
      </c>
      <c r="P101" s="51" t="s">
        <v>507</v>
      </c>
      <c r="Q101" s="51" t="s">
        <v>507</v>
      </c>
      <c r="R101" s="51" t="s">
        <v>35</v>
      </c>
      <c r="S101" s="54">
        <v>0</v>
      </c>
      <c r="T101" s="51" t="s">
        <v>31</v>
      </c>
      <c r="U101" s="51" t="s">
        <v>507</v>
      </c>
      <c r="V101" s="51" t="s">
        <v>470</v>
      </c>
      <c r="W101" s="42"/>
      <c r="X101" s="51" t="str">
        <f>SUBSTITUTE(SUBSTITUTE(SUBSTITUTE(Table1[[#This Row],[Người thực hiện]], "Nguyễn Ngọc Anh, ", ""), ", Nguyễn Ngọc Anh", ""), ", TN CSTN_K Giao Việc", "")</f>
        <v>Nguyễn Quang Trinh</v>
      </c>
      <c r="Y101" s="52">
        <f>DAY(Table1[[#This Row],[Ngày tạo]])</f>
        <v>24</v>
      </c>
      <c r="Z101" s="52" t="str">
        <f>CHOOSE(WEEKDAY(Table1[[#This Row],[Ngày tạo]]),"CNhat","Thứ 2","Thứ 3","Thứ 4","Thứ 5","Thứ 6","Thứ 7")</f>
        <v>CNhat</v>
      </c>
      <c r="AA101" s="53">
        <f>INT((DAY(Table1[[#This Row],[Ngày tạo]]))/7)+1</f>
        <v>4</v>
      </c>
      <c r="AB101" s="52">
        <f>MONTH(Table1[[#This Row],[Ngày tạo]])</f>
        <v>8</v>
      </c>
      <c r="AC101" s="52">
        <f>YEAR(Table1[[#This Row],[Ngày tạo]])</f>
        <v>2025</v>
      </c>
      <c r="AD101" s="103" t="str">
        <f>IFERROR(VLOOKUP(Table1[[#This Row],[Tòa nhà]],'03. Chia KV'!$C$2:$K$92,9,0),0)</f>
        <v>09.3.KV HN3</v>
      </c>
      <c r="AE101" s="118">
        <f>_xlfn.MAXIFS(Table3[Ngày KĐ], Table3[TÊN TÒA NHÀ],Table1[[#This Row],[Tòa nhà]], Table3[Ngày KĐ], "&lt;="&amp;Table1[[#This Row],[Ngày tạo]])</f>
        <v>45720</v>
      </c>
      <c r="AF101" s="120">
        <f>Table1[[#This Row],[Ngày tạo]]-Table1[[#This Row],[Ngày kiểm định]]</f>
        <v>173.40694444444671</v>
      </c>
    </row>
    <row r="102" spans="1:32" ht="31.2" x14ac:dyDescent="0.3">
      <c r="A102" s="52">
        <v>832</v>
      </c>
      <c r="B102" s="51" t="s">
        <v>507</v>
      </c>
      <c r="C102" s="51" t="s">
        <v>77</v>
      </c>
      <c r="D102" s="51" t="s">
        <v>507</v>
      </c>
      <c r="E102" s="51" t="s">
        <v>1123</v>
      </c>
      <c r="F102" s="51" t="s">
        <v>1123</v>
      </c>
      <c r="G102" s="51" t="s">
        <v>507</v>
      </c>
      <c r="H102" s="68" t="s">
        <v>1124</v>
      </c>
      <c r="I102" s="49" t="s">
        <v>1125</v>
      </c>
      <c r="J102" s="51" t="s">
        <v>38</v>
      </c>
      <c r="K102" s="51" t="s">
        <v>29</v>
      </c>
      <c r="L102" s="51" t="s">
        <v>516</v>
      </c>
      <c r="M102" s="51" t="s">
        <v>25</v>
      </c>
      <c r="N102" s="49" t="s">
        <v>1126</v>
      </c>
      <c r="O102" s="51" t="s">
        <v>1123</v>
      </c>
      <c r="P102" s="51" t="s">
        <v>507</v>
      </c>
      <c r="Q102" s="51" t="s">
        <v>507</v>
      </c>
      <c r="R102" s="51" t="s">
        <v>35</v>
      </c>
      <c r="S102" s="54">
        <v>0</v>
      </c>
      <c r="T102" s="51" t="s">
        <v>31</v>
      </c>
      <c r="U102" s="51" t="s">
        <v>32</v>
      </c>
      <c r="V102" s="51" t="s">
        <v>79</v>
      </c>
      <c r="W102" s="42"/>
      <c r="X102" s="51" t="str">
        <f>SUBSTITUTE(SUBSTITUTE(SUBSTITUTE(Table1[[#This Row],[Người thực hiện]], "Nguyễn Ngọc Anh, ", ""), ", Nguyễn Ngọc Anh", ""), ", TN CSTN_K Giao Việc", "")</f>
        <v>Đào Mạnh Sơn</v>
      </c>
      <c r="Y102" s="52">
        <f>DAY(Table1[[#This Row],[Ngày tạo]])</f>
        <v>26</v>
      </c>
      <c r="Z102" s="52" t="str">
        <f>CHOOSE(WEEKDAY(Table1[[#This Row],[Ngày tạo]]),"CNhat","Thứ 2","Thứ 3","Thứ 4","Thứ 5","Thứ 6","Thứ 7")</f>
        <v>Thứ 3</v>
      </c>
      <c r="AA102" s="53">
        <f>INT((DAY(Table1[[#This Row],[Ngày tạo]]))/7)+1</f>
        <v>4</v>
      </c>
      <c r="AB102" s="52">
        <f>MONTH(Table1[[#This Row],[Ngày tạo]])</f>
        <v>8</v>
      </c>
      <c r="AC102" s="52">
        <f>YEAR(Table1[[#This Row],[Ngày tạo]])</f>
        <v>2025</v>
      </c>
      <c r="AD102" s="103" t="s">
        <v>353</v>
      </c>
      <c r="AE102" s="118">
        <f>_xlfn.MAXIFS(Table3[Ngày KĐ], Table3[TÊN TÒA NHÀ],Table1[[#This Row],[Tòa nhà]], Table3[Ngày KĐ], "&lt;="&amp;Table1[[#This Row],[Ngày tạo]])</f>
        <v>45719</v>
      </c>
      <c r="AF102" s="120">
        <f>Table1[[#This Row],[Ngày tạo]]-Table1[[#This Row],[Ngày kiểm định]]</f>
        <v>176.36041666667006</v>
      </c>
    </row>
    <row r="103" spans="1:32" ht="31.2" x14ac:dyDescent="0.3">
      <c r="A103" s="52">
        <v>833</v>
      </c>
      <c r="B103" s="51" t="s">
        <v>507</v>
      </c>
      <c r="C103" s="51" t="s">
        <v>34</v>
      </c>
      <c r="D103" s="51" t="s">
        <v>507</v>
      </c>
      <c r="E103" s="51" t="s">
        <v>1127</v>
      </c>
      <c r="F103" s="51" t="s">
        <v>1127</v>
      </c>
      <c r="G103" s="51" t="s">
        <v>507</v>
      </c>
      <c r="H103" s="68" t="s">
        <v>1128</v>
      </c>
      <c r="I103" s="49" t="s">
        <v>1129</v>
      </c>
      <c r="J103" s="51" t="s">
        <v>58</v>
      </c>
      <c r="K103" s="51" t="s">
        <v>81</v>
      </c>
      <c r="L103" s="51" t="s">
        <v>1130</v>
      </c>
      <c r="M103" s="51" t="s">
        <v>25</v>
      </c>
      <c r="N103" s="49" t="s">
        <v>1131</v>
      </c>
      <c r="O103" s="51" t="s">
        <v>466</v>
      </c>
      <c r="P103" s="51" t="s">
        <v>59</v>
      </c>
      <c r="Q103" s="51" t="s">
        <v>507</v>
      </c>
      <c r="R103" s="51" t="s">
        <v>35</v>
      </c>
      <c r="S103" s="54">
        <v>0</v>
      </c>
      <c r="T103" s="51" t="s">
        <v>27</v>
      </c>
      <c r="U103" s="51" t="s">
        <v>507</v>
      </c>
      <c r="V103" s="51" t="s">
        <v>101</v>
      </c>
      <c r="W103" s="42"/>
      <c r="X103" s="51" t="str">
        <f>SUBSTITUTE(SUBSTITUTE(SUBSTITUTE(Table1[[#This Row],[Người thực hiện]], "Nguyễn Ngọc Anh, ", ""), ", Nguyễn Ngọc Anh", ""), ", TN CSTN_K Giao Việc", "")</f>
        <v>Hoàng Văn Phong</v>
      </c>
      <c r="Y103" s="52">
        <f>DAY(Table1[[#This Row],[Ngày tạo]])</f>
        <v>27</v>
      </c>
      <c r="Z103" s="52" t="str">
        <f>CHOOSE(WEEKDAY(Table1[[#This Row],[Ngày tạo]]),"CNhat","Thứ 2","Thứ 3","Thứ 4","Thứ 5","Thứ 6","Thứ 7")</f>
        <v>Thứ 4</v>
      </c>
      <c r="AA103" s="53">
        <f>INT((DAY(Table1[[#This Row],[Ngày tạo]]))/7)+1</f>
        <v>4</v>
      </c>
      <c r="AB103" s="52">
        <f>MONTH(Table1[[#This Row],[Ngày tạo]])</f>
        <v>8</v>
      </c>
      <c r="AC103" s="52">
        <f>YEAR(Table1[[#This Row],[Ngày tạo]])</f>
        <v>2025</v>
      </c>
      <c r="AD103" s="103" t="s">
        <v>326</v>
      </c>
      <c r="AE103" s="118"/>
      <c r="AF103" s="121"/>
    </row>
    <row r="104" spans="1:32" ht="31.2" x14ac:dyDescent="0.3">
      <c r="A104" s="52">
        <v>834</v>
      </c>
      <c r="B104" s="51" t="s">
        <v>507</v>
      </c>
      <c r="C104" s="51" t="s">
        <v>73</v>
      </c>
      <c r="D104" s="51" t="s">
        <v>507</v>
      </c>
      <c r="E104" s="51" t="s">
        <v>581</v>
      </c>
      <c r="F104" s="51" t="s">
        <v>1132</v>
      </c>
      <c r="G104" s="51" t="s">
        <v>507</v>
      </c>
      <c r="H104" s="68" t="s">
        <v>1133</v>
      </c>
      <c r="I104" s="49" t="s">
        <v>1134</v>
      </c>
      <c r="J104" s="51" t="s">
        <v>46</v>
      </c>
      <c r="K104" s="51" t="s">
        <v>81</v>
      </c>
      <c r="L104" s="51" t="s">
        <v>516</v>
      </c>
      <c r="M104" s="51" t="s">
        <v>30</v>
      </c>
      <c r="N104" s="49" t="s">
        <v>1135</v>
      </c>
      <c r="O104" s="51" t="s">
        <v>76</v>
      </c>
      <c r="P104" s="51" t="s">
        <v>507</v>
      </c>
      <c r="Q104" s="51" t="s">
        <v>507</v>
      </c>
      <c r="R104" s="51" t="s">
        <v>35</v>
      </c>
      <c r="S104" s="54">
        <v>0</v>
      </c>
      <c r="T104" s="51" t="s">
        <v>27</v>
      </c>
      <c r="U104" s="51" t="s">
        <v>507</v>
      </c>
      <c r="V104" s="51" t="s">
        <v>45</v>
      </c>
      <c r="W104" s="42"/>
      <c r="X104" s="51" t="str">
        <f>SUBSTITUTE(SUBSTITUTE(SUBSTITUTE(Table1[[#This Row],[Người thực hiện]], "Nguyễn Ngọc Anh, ", ""), ", Nguyễn Ngọc Anh", ""), ", TN CSTN_K Giao Việc", "")</f>
        <v>Nguyễn Tuấn Anh</v>
      </c>
      <c r="Y104" s="52">
        <f>DAY(Table1[[#This Row],[Ngày tạo]])</f>
        <v>27</v>
      </c>
      <c r="Z104" s="52" t="str">
        <f>CHOOSE(WEEKDAY(Table1[[#This Row],[Ngày tạo]]),"CNhat","Thứ 2","Thứ 3","Thứ 4","Thứ 5","Thứ 6","Thứ 7")</f>
        <v>Thứ 4</v>
      </c>
      <c r="AA104" s="53">
        <f>INT((DAY(Table1[[#This Row],[Ngày tạo]]))/7)+1</f>
        <v>4</v>
      </c>
      <c r="AB104" s="52">
        <f>MONTH(Table1[[#This Row],[Ngày tạo]])</f>
        <v>8</v>
      </c>
      <c r="AC104" s="52">
        <f>YEAR(Table1[[#This Row],[Ngày tạo]])</f>
        <v>2025</v>
      </c>
      <c r="AD104" s="103" t="str">
        <f>IFERROR(VLOOKUP(Table1[[#This Row],[Tòa nhà]],'03. Chia KV'!$C$2:$K$92,9,0),0)</f>
        <v>09.2.KV HN2</v>
      </c>
      <c r="AE104" s="118">
        <f>_xlfn.MAXIFS(Table3[Ngày KĐ], Table3[TÊN TÒA NHÀ],Table1[[#This Row],[Tòa nhà]], Table3[Ngày KĐ], "&lt;="&amp;Table1[[#This Row],[Ngày tạo]])</f>
        <v>45719</v>
      </c>
      <c r="AF104" s="120">
        <f>Table1[[#This Row],[Ngày tạo]]-Table1[[#This Row],[Ngày kiểm định]]</f>
        <v>177.57291666666424</v>
      </c>
    </row>
    <row r="105" spans="1:32" ht="31.2" x14ac:dyDescent="0.3">
      <c r="A105" s="52">
        <v>836</v>
      </c>
      <c r="B105" s="51" t="s">
        <v>507</v>
      </c>
      <c r="C105" s="51" t="s">
        <v>77</v>
      </c>
      <c r="D105" s="51" t="s">
        <v>507</v>
      </c>
      <c r="E105" s="51" t="s">
        <v>1123</v>
      </c>
      <c r="F105" s="51" t="s">
        <v>1123</v>
      </c>
      <c r="G105" s="51" t="s">
        <v>507</v>
      </c>
      <c r="H105" s="68" t="s">
        <v>1136</v>
      </c>
      <c r="I105" s="49" t="s">
        <v>1137</v>
      </c>
      <c r="J105" s="51" t="s">
        <v>38</v>
      </c>
      <c r="K105" s="51" t="s">
        <v>29</v>
      </c>
      <c r="L105" s="51" t="s">
        <v>516</v>
      </c>
      <c r="M105" s="51" t="s">
        <v>25</v>
      </c>
      <c r="N105" s="49" t="s">
        <v>1138</v>
      </c>
      <c r="O105" s="51" t="s">
        <v>39</v>
      </c>
      <c r="P105" s="51" t="s">
        <v>507</v>
      </c>
      <c r="Q105" s="51" t="s">
        <v>507</v>
      </c>
      <c r="R105" s="51" t="s">
        <v>35</v>
      </c>
      <c r="S105" s="54">
        <v>0</v>
      </c>
      <c r="T105" s="51" t="s">
        <v>31</v>
      </c>
      <c r="U105" s="51" t="s">
        <v>32</v>
      </c>
      <c r="V105" s="51" t="s">
        <v>79</v>
      </c>
      <c r="W105" s="42"/>
      <c r="X105" s="51" t="str">
        <f>SUBSTITUTE(SUBSTITUTE(SUBSTITUTE(Table1[[#This Row],[Người thực hiện]], "Nguyễn Ngọc Anh, ", ""), ", Nguyễn Ngọc Anh", ""), ", TN CSTN_K Giao Việc", "")</f>
        <v>Đào Mạnh Sơn</v>
      </c>
      <c r="Y105" s="52">
        <f>DAY(Table1[[#This Row],[Ngày tạo]])</f>
        <v>27</v>
      </c>
      <c r="Z105" s="52" t="str">
        <f>CHOOSE(WEEKDAY(Table1[[#This Row],[Ngày tạo]]),"CNhat","Thứ 2","Thứ 3","Thứ 4","Thứ 5","Thứ 6","Thứ 7")</f>
        <v>Thứ 4</v>
      </c>
      <c r="AA105" s="53">
        <f>INT((DAY(Table1[[#This Row],[Ngày tạo]]))/7)+1</f>
        <v>4</v>
      </c>
      <c r="AB105" s="52">
        <f>MONTH(Table1[[#This Row],[Ngày tạo]])</f>
        <v>8</v>
      </c>
      <c r="AC105" s="52">
        <f>YEAR(Table1[[#This Row],[Ngày tạo]])</f>
        <v>2025</v>
      </c>
      <c r="AD105" s="103" t="s">
        <v>353</v>
      </c>
      <c r="AE105" s="118">
        <f>_xlfn.MAXIFS(Table3[Ngày KĐ], Table3[TÊN TÒA NHÀ],Table1[[#This Row],[Tòa nhà]], Table3[Ngày KĐ], "&lt;="&amp;Table1[[#This Row],[Ngày tạo]])</f>
        <v>45719</v>
      </c>
      <c r="AF105" s="120">
        <f>Table1[[#This Row],[Ngày tạo]]-Table1[[#This Row],[Ngày kiểm định]]</f>
        <v>177.80277777777519</v>
      </c>
    </row>
    <row r="106" spans="1:32" ht="31.2" x14ac:dyDescent="0.3">
      <c r="A106" s="52">
        <v>892</v>
      </c>
      <c r="B106" s="51" t="s">
        <v>507</v>
      </c>
      <c r="C106" s="51" t="s">
        <v>102</v>
      </c>
      <c r="D106" s="51" t="s">
        <v>507</v>
      </c>
      <c r="E106" s="51" t="s">
        <v>1139</v>
      </c>
      <c r="F106" s="51" t="s">
        <v>1140</v>
      </c>
      <c r="G106" s="51" t="s">
        <v>507</v>
      </c>
      <c r="H106" s="68" t="s">
        <v>1141</v>
      </c>
      <c r="I106" s="49" t="s">
        <v>1142</v>
      </c>
      <c r="J106" s="51" t="s">
        <v>176</v>
      </c>
      <c r="K106" s="51" t="s">
        <v>134</v>
      </c>
      <c r="L106" s="51" t="s">
        <v>512</v>
      </c>
      <c r="M106" s="51" t="s">
        <v>30</v>
      </c>
      <c r="N106" s="49" t="s">
        <v>507</v>
      </c>
      <c r="O106" s="51" t="s">
        <v>507</v>
      </c>
      <c r="P106" s="51" t="s">
        <v>507</v>
      </c>
      <c r="Q106" s="51" t="s">
        <v>507</v>
      </c>
      <c r="R106" s="51" t="s">
        <v>26</v>
      </c>
      <c r="S106" s="54">
        <v>404</v>
      </c>
      <c r="T106" s="51" t="s">
        <v>27</v>
      </c>
      <c r="U106" s="51" t="s">
        <v>507</v>
      </c>
      <c r="V106" s="51" t="s">
        <v>85</v>
      </c>
      <c r="W106" s="42"/>
      <c r="X106" s="51" t="str">
        <f>SUBSTITUTE(SUBSTITUTE(SUBSTITUTE(Table1[[#This Row],[Người thực hiện]], "Nguyễn Ngọc Anh, ", ""), ", Nguyễn Ngọc Anh", ""), ", TN CSTN_K Giao Việc", "")</f>
        <v>Nguyễn Quang Trinh</v>
      </c>
      <c r="Y106" s="52">
        <f>DAY(Table1[[#This Row],[Ngày tạo]])</f>
        <v>29</v>
      </c>
      <c r="Z106" s="52" t="str">
        <f>CHOOSE(WEEKDAY(Table1[[#This Row],[Ngày tạo]]),"CNhat","Thứ 2","Thứ 3","Thứ 4","Thứ 5","Thứ 6","Thứ 7")</f>
        <v>Thứ 6</v>
      </c>
      <c r="AA106" s="53">
        <f>INT((DAY(Table1[[#This Row],[Ngày tạo]]))/7)+1</f>
        <v>5</v>
      </c>
      <c r="AB106" s="52">
        <f>MONTH(Table1[[#This Row],[Ngày tạo]])</f>
        <v>8</v>
      </c>
      <c r="AC106" s="52">
        <f>YEAR(Table1[[#This Row],[Ngày tạo]])</f>
        <v>2025</v>
      </c>
      <c r="AD106" s="103" t="str">
        <f>IFERROR(VLOOKUP(Table1[[#This Row],[Tòa nhà]],'03. Chia KV'!$C$2:$K$92,9,0),0)</f>
        <v>09.3.KV HN3</v>
      </c>
      <c r="AE106" s="118">
        <f>_xlfn.MAXIFS(Table3[Ngày KĐ], Table3[TÊN TÒA NHÀ],Table1[[#This Row],[Tòa nhà]], Table3[Ngày KĐ], "&lt;="&amp;Table1[[#This Row],[Ngày tạo]])</f>
        <v>45723</v>
      </c>
      <c r="AF106" s="120">
        <f>Table1[[#This Row],[Ngày tạo]]-Table1[[#This Row],[Ngày kiểm định]]</f>
        <v>175.65694444444671</v>
      </c>
    </row>
    <row r="107" spans="1:32" ht="187.2" x14ac:dyDescent="0.3">
      <c r="A107" s="52">
        <v>893</v>
      </c>
      <c r="B107" s="51" t="s">
        <v>507</v>
      </c>
      <c r="C107" s="51" t="s">
        <v>68</v>
      </c>
      <c r="D107" s="51" t="s">
        <v>507</v>
      </c>
      <c r="E107" s="51" t="s">
        <v>528</v>
      </c>
      <c r="F107" s="51" t="s">
        <v>1143</v>
      </c>
      <c r="G107" s="51" t="s">
        <v>507</v>
      </c>
      <c r="H107" s="68" t="s">
        <v>1144</v>
      </c>
      <c r="I107" s="49" t="s">
        <v>599</v>
      </c>
      <c r="J107" s="51" t="s">
        <v>46</v>
      </c>
      <c r="K107" s="51" t="s">
        <v>81</v>
      </c>
      <c r="L107" s="51" t="s">
        <v>507</v>
      </c>
      <c r="M107" s="51" t="s">
        <v>25</v>
      </c>
      <c r="N107" s="49" t="s">
        <v>588</v>
      </c>
      <c r="O107" s="51" t="s">
        <v>589</v>
      </c>
      <c r="P107" s="51" t="s">
        <v>507</v>
      </c>
      <c r="Q107" s="51" t="s">
        <v>507</v>
      </c>
      <c r="R107" s="51" t="s">
        <v>26</v>
      </c>
      <c r="S107" s="54">
        <v>0</v>
      </c>
      <c r="T107" s="51" t="s">
        <v>27</v>
      </c>
      <c r="U107" s="51" t="s">
        <v>507</v>
      </c>
      <c r="V107" s="51" t="s">
        <v>182</v>
      </c>
      <c r="W107" s="42"/>
      <c r="X107" s="51" t="str">
        <f>SUBSTITUTE(SUBSTITUTE(SUBSTITUTE(Table1[[#This Row],[Người thực hiện]], "Nguyễn Ngọc Anh, ", ""), ", Nguyễn Ngọc Anh", ""), ", TN CSTN_K Giao Việc", "")</f>
        <v>Nguyễn Tuấn Anh</v>
      </c>
      <c r="Y107" s="52">
        <f>DAY(Table1[[#This Row],[Ngày tạo]])</f>
        <v>30</v>
      </c>
      <c r="Z107" s="52" t="str">
        <f>CHOOSE(WEEKDAY(Table1[[#This Row],[Ngày tạo]]),"CNhat","Thứ 2","Thứ 3","Thứ 4","Thứ 5","Thứ 6","Thứ 7")</f>
        <v>Thứ 7</v>
      </c>
      <c r="AA107" s="53">
        <f>INT((DAY(Table1[[#This Row],[Ngày tạo]]))/7)+1</f>
        <v>5</v>
      </c>
      <c r="AB107" s="52">
        <f>MONTH(Table1[[#This Row],[Ngày tạo]])</f>
        <v>8</v>
      </c>
      <c r="AC107" s="52">
        <f>YEAR(Table1[[#This Row],[Ngày tạo]])</f>
        <v>2025</v>
      </c>
      <c r="AD107" s="103" t="str">
        <f>IFERROR(VLOOKUP(Table1[[#This Row],[Tòa nhà]],'03. Chia KV'!$C$2:$K$92,9,0),0)</f>
        <v>09.2.KV HN2</v>
      </c>
      <c r="AE107" s="118">
        <f>_xlfn.MAXIFS(Table3[Ngày KĐ], Table3[TÊN TÒA NHÀ],Table1[[#This Row],[Tòa nhà]], Table3[Ngày KĐ], "&lt;="&amp;Table1[[#This Row],[Ngày tạo]])</f>
        <v>45800</v>
      </c>
      <c r="AF107" s="120">
        <f>Table1[[#This Row],[Ngày tạo]]-Table1[[#This Row],[Ngày kiểm định]]</f>
        <v>99.506944444445253</v>
      </c>
    </row>
    <row r="108" spans="1:32" ht="31.2" x14ac:dyDescent="0.3">
      <c r="A108" s="52">
        <v>900</v>
      </c>
      <c r="B108" s="51" t="s">
        <v>507</v>
      </c>
      <c r="C108" s="51" t="s">
        <v>123</v>
      </c>
      <c r="D108" s="51" t="s">
        <v>498</v>
      </c>
      <c r="E108" s="51" t="s">
        <v>522</v>
      </c>
      <c r="F108" s="51" t="s">
        <v>521</v>
      </c>
      <c r="G108" s="51" t="s">
        <v>507</v>
      </c>
      <c r="H108" s="68" t="s">
        <v>1145</v>
      </c>
      <c r="I108" s="49" t="s">
        <v>1146</v>
      </c>
      <c r="J108" s="51" t="s">
        <v>52</v>
      </c>
      <c r="K108" s="51" t="s">
        <v>29</v>
      </c>
      <c r="L108" s="51" t="s">
        <v>516</v>
      </c>
      <c r="M108" s="51" t="s">
        <v>30</v>
      </c>
      <c r="N108" s="49" t="s">
        <v>1147</v>
      </c>
      <c r="O108" s="51" t="s">
        <v>508</v>
      </c>
      <c r="P108" s="51" t="s">
        <v>59</v>
      </c>
      <c r="Q108" s="51" t="s">
        <v>507</v>
      </c>
      <c r="R108" s="51" t="s">
        <v>35</v>
      </c>
      <c r="S108" s="54">
        <v>0</v>
      </c>
      <c r="T108" s="51" t="s">
        <v>31</v>
      </c>
      <c r="U108" s="51" t="s">
        <v>507</v>
      </c>
      <c r="V108" s="51" t="s">
        <v>502</v>
      </c>
      <c r="W108" s="42"/>
      <c r="X108" s="51" t="str">
        <f>SUBSTITUTE(SUBSTITUTE(SUBSTITUTE(Table1[[#This Row],[Người thực hiện]], "Nguyễn Ngọc Anh, ", ""), ", Nguyễn Ngọc Anh", ""), ", TN CSTN_K Giao Việc", "")</f>
        <v>Nguyễn Quang Trinh</v>
      </c>
      <c r="Y108" s="52">
        <f>DAY(Table1[[#This Row],[Ngày tạo]])</f>
        <v>30</v>
      </c>
      <c r="Z108" s="52" t="str">
        <f>CHOOSE(WEEKDAY(Table1[[#This Row],[Ngày tạo]]),"CNhat","Thứ 2","Thứ 3","Thứ 4","Thứ 5","Thứ 6","Thứ 7")</f>
        <v>Thứ 7</v>
      </c>
      <c r="AA108" s="53">
        <f>INT((DAY(Table1[[#This Row],[Ngày tạo]]))/7)+1</f>
        <v>5</v>
      </c>
      <c r="AB108" s="52">
        <f>MONTH(Table1[[#This Row],[Ngày tạo]])</f>
        <v>8</v>
      </c>
      <c r="AC108" s="52">
        <f>YEAR(Table1[[#This Row],[Ngày tạo]])</f>
        <v>2025</v>
      </c>
      <c r="AD108" s="103" t="str">
        <f>IFERROR(VLOOKUP(Table1[[#This Row],[Tòa nhà]],'03. Chia KV'!$C$2:$K$92,9,0),0)</f>
        <v>09.3.KV HN3</v>
      </c>
      <c r="AE108" s="118">
        <f>_xlfn.MAXIFS(Table3[Ngày KĐ], Table3[TÊN TÒA NHÀ],Table1[[#This Row],[Tòa nhà]], Table3[Ngày KĐ], "&lt;="&amp;Table1[[#This Row],[Ngày tạo]])</f>
        <v>45724</v>
      </c>
      <c r="AF108" s="120">
        <f>Table1[[#This Row],[Ngày tạo]]-Table1[[#This Row],[Ngày kiểm định]]</f>
        <v>175.67361111110949</v>
      </c>
    </row>
    <row r="109" spans="1:32" ht="46.8" x14ac:dyDescent="0.3">
      <c r="A109" s="52">
        <v>908</v>
      </c>
      <c r="B109" s="51" t="s">
        <v>507</v>
      </c>
      <c r="C109" s="51" t="s">
        <v>74</v>
      </c>
      <c r="D109" s="51" t="s">
        <v>525</v>
      </c>
      <c r="E109" s="51" t="s">
        <v>560</v>
      </c>
      <c r="F109" s="51" t="s">
        <v>561</v>
      </c>
      <c r="G109" s="51" t="s">
        <v>507</v>
      </c>
      <c r="H109" s="68" t="s">
        <v>590</v>
      </c>
      <c r="I109" s="49" t="s">
        <v>591</v>
      </c>
      <c r="J109" s="51" t="s">
        <v>43</v>
      </c>
      <c r="K109" s="51" t="s">
        <v>103</v>
      </c>
      <c r="L109" s="51" t="s">
        <v>499</v>
      </c>
      <c r="M109" s="51" t="s">
        <v>25</v>
      </c>
      <c r="N109" s="49" t="s">
        <v>592</v>
      </c>
      <c r="O109" s="51" t="s">
        <v>39</v>
      </c>
      <c r="P109" s="51" t="s">
        <v>507</v>
      </c>
      <c r="Q109" s="51" t="s">
        <v>507</v>
      </c>
      <c r="R109" s="51" t="s">
        <v>35</v>
      </c>
      <c r="S109" s="54">
        <v>0</v>
      </c>
      <c r="T109" s="51" t="s">
        <v>104</v>
      </c>
      <c r="U109" s="51" t="s">
        <v>507</v>
      </c>
      <c r="V109" s="51" t="s">
        <v>562</v>
      </c>
      <c r="W109" s="42"/>
      <c r="X109" s="51" t="str">
        <f>SUBSTITUTE(SUBSTITUTE(SUBSTITUTE(Table1[[#This Row],[Người thực hiện]], "Nguyễn Ngọc Anh, ", ""), ", Nguyễn Ngọc Anh", ""), ", TN CSTN_K Giao Việc", "")</f>
        <v>Nguyễn Ngọc Anh</v>
      </c>
      <c r="Y109" s="52">
        <f>DAY(Table1[[#This Row],[Ngày tạo]])</f>
        <v>6</v>
      </c>
      <c r="Z109" s="52" t="str">
        <f>CHOOSE(WEEKDAY(Table1[[#This Row],[Ngày tạo]]),"CNhat","Thứ 2","Thứ 3","Thứ 4","Thứ 5","Thứ 6","Thứ 7")</f>
        <v>Thứ 7</v>
      </c>
      <c r="AA109" s="53">
        <f>INT((DAY(Table1[[#This Row],[Ngày tạo]]))/7)+1</f>
        <v>1</v>
      </c>
      <c r="AB109" s="52">
        <f>MONTH(Table1[[#This Row],[Ngày tạo]])</f>
        <v>9</v>
      </c>
      <c r="AC109" s="52">
        <f>YEAR(Table1[[#This Row],[Ngày tạo]])</f>
        <v>2025</v>
      </c>
      <c r="AD109" s="103" t="str">
        <f>IFERROR(VLOOKUP(Table1[[#This Row],[Tòa nhà]],'03. Chia KV'!$C$2:$K$92,9,0),0)</f>
        <v>09.4.KV HN4</v>
      </c>
      <c r="AE109" s="118">
        <f>_xlfn.MAXIFS(Table3[Ngày KĐ], Table3[TÊN TÒA NHÀ],Table1[[#This Row],[Tòa nhà]], Table3[Ngày KĐ], "&lt;="&amp;Table1[[#This Row],[Ngày tạo]])</f>
        <v>45804</v>
      </c>
      <c r="AF109" s="120">
        <f>Table1[[#This Row],[Ngày tạo]]-Table1[[#This Row],[Ngày kiểm định]]</f>
        <v>102.01458333332994</v>
      </c>
    </row>
    <row r="110" spans="1:32" ht="93.6" x14ac:dyDescent="0.3">
      <c r="A110" s="52">
        <v>909</v>
      </c>
      <c r="B110" s="51" t="s">
        <v>507</v>
      </c>
      <c r="C110" s="51" t="s">
        <v>111</v>
      </c>
      <c r="D110" s="51" t="s">
        <v>566</v>
      </c>
      <c r="E110" s="51" t="s">
        <v>567</v>
      </c>
      <c r="F110" s="51" t="s">
        <v>568</v>
      </c>
      <c r="G110" s="51" t="s">
        <v>507</v>
      </c>
      <c r="H110" s="68" t="s">
        <v>593</v>
      </c>
      <c r="I110" s="49" t="s">
        <v>594</v>
      </c>
      <c r="J110" s="51" t="s">
        <v>43</v>
      </c>
      <c r="K110" s="51" t="s">
        <v>103</v>
      </c>
      <c r="L110" s="51" t="s">
        <v>513</v>
      </c>
      <c r="M110" s="51" t="s">
        <v>30</v>
      </c>
      <c r="N110" s="49" t="s">
        <v>595</v>
      </c>
      <c r="O110" s="51" t="s">
        <v>572</v>
      </c>
      <c r="P110" s="51" t="s">
        <v>507</v>
      </c>
      <c r="Q110" s="51" t="s">
        <v>507</v>
      </c>
      <c r="R110" s="51" t="s">
        <v>26</v>
      </c>
      <c r="S110" s="54">
        <v>4</v>
      </c>
      <c r="T110" s="51" t="s">
        <v>457</v>
      </c>
      <c r="U110" s="51" t="s">
        <v>507</v>
      </c>
      <c r="V110" s="51" t="s">
        <v>569</v>
      </c>
      <c r="W110" s="42"/>
      <c r="X110" s="51" t="str">
        <f>SUBSTITUTE(SUBSTITUTE(SUBSTITUTE(Table1[[#This Row],[Người thực hiện]], "Nguyễn Ngọc Anh, ", ""), ", Nguyễn Ngọc Anh", ""), ", TN CSTN_K Giao Việc", "")</f>
        <v>Nguyễn Ngọc Anh</v>
      </c>
      <c r="Y110" s="52">
        <f>DAY(Table1[[#This Row],[Ngày tạo]])</f>
        <v>7</v>
      </c>
      <c r="Z110" s="52" t="str">
        <f>CHOOSE(WEEKDAY(Table1[[#This Row],[Ngày tạo]]),"CNhat","Thứ 2","Thứ 3","Thứ 4","Thứ 5","Thứ 6","Thứ 7")</f>
        <v>CNhat</v>
      </c>
      <c r="AA110" s="53">
        <f>INT((DAY(Table1[[#This Row],[Ngày tạo]]))/7)+1</f>
        <v>2</v>
      </c>
      <c r="AB110" s="52">
        <f>MONTH(Table1[[#This Row],[Ngày tạo]])</f>
        <v>9</v>
      </c>
      <c r="AC110" s="52">
        <f>YEAR(Table1[[#This Row],[Ngày tạo]])</f>
        <v>2025</v>
      </c>
      <c r="AD110" s="103" t="str">
        <f>IFERROR(VLOOKUP(Table1[[#This Row],[Tòa nhà]],'03. Chia KV'!$C$2:$K$92,9,0),0)</f>
        <v>09.1.KV HN1</v>
      </c>
      <c r="AE110" s="118">
        <f>_xlfn.MAXIFS(Table3[Ngày KĐ], Table3[TÊN TÒA NHÀ],Table1[[#This Row],[Tòa nhà]], Table3[Ngày KĐ], "&lt;="&amp;Table1[[#This Row],[Ngày tạo]])</f>
        <v>45718</v>
      </c>
      <c r="AF110" s="120">
        <f>Table1[[#This Row],[Ngày tạo]]-Table1[[#This Row],[Ngày kiểm định]]</f>
        <v>189.34652777777956</v>
      </c>
    </row>
    <row r="111" spans="1:32" ht="46.8" x14ac:dyDescent="0.3">
      <c r="A111" s="52">
        <v>910</v>
      </c>
      <c r="B111" s="51" t="s">
        <v>507</v>
      </c>
      <c r="C111" s="51" t="s">
        <v>139</v>
      </c>
      <c r="D111" s="51" t="s">
        <v>503</v>
      </c>
      <c r="E111" s="51" t="s">
        <v>573</v>
      </c>
      <c r="F111" s="51" t="s">
        <v>574</v>
      </c>
      <c r="G111" s="51" t="s">
        <v>507</v>
      </c>
      <c r="H111" s="68" t="s">
        <v>596</v>
      </c>
      <c r="I111" s="49" t="s">
        <v>597</v>
      </c>
      <c r="J111" s="51" t="s">
        <v>46</v>
      </c>
      <c r="K111" s="51" t="s">
        <v>81</v>
      </c>
      <c r="L111" s="51" t="s">
        <v>516</v>
      </c>
      <c r="M111" s="51" t="s">
        <v>25</v>
      </c>
      <c r="N111" s="49" t="s">
        <v>598</v>
      </c>
      <c r="O111" s="51" t="s">
        <v>575</v>
      </c>
      <c r="P111" s="51" t="s">
        <v>507</v>
      </c>
      <c r="Q111" s="51" t="s">
        <v>507</v>
      </c>
      <c r="R111" s="51" t="s">
        <v>35</v>
      </c>
      <c r="S111" s="54">
        <v>0</v>
      </c>
      <c r="T111" s="51" t="s">
        <v>27</v>
      </c>
      <c r="U111" s="51" t="s">
        <v>507</v>
      </c>
      <c r="V111" s="51" t="s">
        <v>576</v>
      </c>
      <c r="W111" s="42"/>
      <c r="X111" s="51" t="str">
        <f>SUBSTITUTE(SUBSTITUTE(SUBSTITUTE(Table1[[#This Row],[Người thực hiện]], "Nguyễn Ngọc Anh, ", ""), ", Nguyễn Ngọc Anh", ""), ", TN CSTN_K Giao Việc", "")</f>
        <v>Nguyễn Tuấn Anh</v>
      </c>
      <c r="Y111" s="52">
        <f>DAY(Table1[[#This Row],[Ngày tạo]])</f>
        <v>8</v>
      </c>
      <c r="Z111" s="52" t="str">
        <f>CHOOSE(WEEKDAY(Table1[[#This Row],[Ngày tạo]]),"CNhat","Thứ 2","Thứ 3","Thứ 4","Thứ 5","Thứ 6","Thứ 7")</f>
        <v>Thứ 2</v>
      </c>
      <c r="AA111" s="53">
        <f>INT((DAY(Table1[[#This Row],[Ngày tạo]]))/7)+1</f>
        <v>2</v>
      </c>
      <c r="AB111" s="52">
        <f>MONTH(Table1[[#This Row],[Ngày tạo]])</f>
        <v>9</v>
      </c>
      <c r="AC111" s="52">
        <f>YEAR(Table1[[#This Row],[Ngày tạo]])</f>
        <v>2025</v>
      </c>
      <c r="AD111" s="103" t="str">
        <f>IFERROR(VLOOKUP(Table1[[#This Row],[Tòa nhà]],'03. Chia KV'!$C$2:$K$92,9,0),0)</f>
        <v>09.1.KV HN1</v>
      </c>
      <c r="AE111" s="118">
        <f>_xlfn.MAXIFS(Table3[Ngày KĐ], Table3[TÊN TÒA NHÀ],Table1[[#This Row],[Tòa nhà]], Table3[Ngày KĐ], "&lt;="&amp;Table1[[#This Row],[Ngày tạo]])</f>
        <v>45718</v>
      </c>
      <c r="AF111" s="120">
        <f>Table1[[#This Row],[Ngày tạo]]-Table1[[#This Row],[Ngày kiểm định]]</f>
        <v>190.3076388888876</v>
      </c>
    </row>
    <row r="112" spans="1:32" ht="31.2" x14ac:dyDescent="0.3">
      <c r="A112" s="52">
        <v>926</v>
      </c>
      <c r="B112" s="51" t="s">
        <v>507</v>
      </c>
      <c r="C112" s="51" t="s">
        <v>40</v>
      </c>
      <c r="D112" s="51" t="s">
        <v>507</v>
      </c>
      <c r="E112" s="51" t="s">
        <v>717</v>
      </c>
      <c r="F112" s="51" t="s">
        <v>1148</v>
      </c>
      <c r="G112" s="51" t="s">
        <v>507</v>
      </c>
      <c r="H112" s="68" t="s">
        <v>1149</v>
      </c>
      <c r="I112" s="49" t="s">
        <v>1150</v>
      </c>
      <c r="J112" s="51" t="s">
        <v>136</v>
      </c>
      <c r="K112" s="51" t="s">
        <v>134</v>
      </c>
      <c r="L112" s="51" t="s">
        <v>515</v>
      </c>
      <c r="M112" s="51" t="s">
        <v>25</v>
      </c>
      <c r="N112" s="49" t="s">
        <v>507</v>
      </c>
      <c r="O112" s="51" t="s">
        <v>507</v>
      </c>
      <c r="P112" s="51" t="s">
        <v>507</v>
      </c>
      <c r="Q112" s="51" t="s">
        <v>507</v>
      </c>
      <c r="R112" s="51" t="s">
        <v>35</v>
      </c>
      <c r="S112" s="54">
        <v>0</v>
      </c>
      <c r="T112" s="51" t="s">
        <v>27</v>
      </c>
      <c r="U112" s="51" t="s">
        <v>507</v>
      </c>
      <c r="V112" s="51" t="s">
        <v>72</v>
      </c>
      <c r="W112" s="42"/>
      <c r="X112" s="51" t="str">
        <f>SUBSTITUTE(SUBSTITUTE(SUBSTITUTE(Table1[[#This Row],[Người thực hiện]], "Nguyễn Ngọc Anh, ", ""), ", Nguyễn Ngọc Anh", ""), ", TN CSTN_K Giao Việc", "")</f>
        <v>Đào Mạnh Sơn</v>
      </c>
      <c r="Y112" s="52">
        <f>DAY(Table1[[#This Row],[Ngày tạo]])</f>
        <v>11</v>
      </c>
      <c r="Z112" s="52" t="str">
        <f>CHOOSE(WEEKDAY(Table1[[#This Row],[Ngày tạo]]),"CNhat","Thứ 2","Thứ 3","Thứ 4","Thứ 5","Thứ 6","Thứ 7")</f>
        <v>Thứ 5</v>
      </c>
      <c r="AA112" s="53">
        <f>INT((DAY(Table1[[#This Row],[Ngày tạo]]))/7)+1</f>
        <v>2</v>
      </c>
      <c r="AB112" s="52">
        <f>MONTH(Table1[[#This Row],[Ngày tạo]])</f>
        <v>9</v>
      </c>
      <c r="AC112" s="52">
        <f>YEAR(Table1[[#This Row],[Ngày tạo]])</f>
        <v>2025</v>
      </c>
      <c r="AD112" s="103" t="str">
        <f>IFERROR(VLOOKUP(Table1[[#This Row],[Tòa nhà]],'03. Chia KV'!$C$2:$K$92,9,0),0)</f>
        <v>09.2.KV HN2</v>
      </c>
      <c r="AE112" s="118"/>
      <c r="AF112" s="121"/>
    </row>
    <row r="113" spans="1:32" ht="31.2" x14ac:dyDescent="0.3">
      <c r="A113" s="52">
        <v>927</v>
      </c>
      <c r="B113" s="51" t="s">
        <v>507</v>
      </c>
      <c r="C113" s="51" t="s">
        <v>37</v>
      </c>
      <c r="D113" s="51" t="s">
        <v>583</v>
      </c>
      <c r="E113" s="51" t="s">
        <v>585</v>
      </c>
      <c r="F113" s="51" t="s">
        <v>586</v>
      </c>
      <c r="G113" s="51" t="s">
        <v>507</v>
      </c>
      <c r="H113" s="68" t="s">
        <v>600</v>
      </c>
      <c r="I113" s="49" t="s">
        <v>601</v>
      </c>
      <c r="J113" s="51" t="s">
        <v>38</v>
      </c>
      <c r="K113" s="51" t="s">
        <v>29</v>
      </c>
      <c r="L113" s="51" t="s">
        <v>557</v>
      </c>
      <c r="M113" s="51" t="s">
        <v>30</v>
      </c>
      <c r="N113" s="49" t="s">
        <v>602</v>
      </c>
      <c r="O113" s="51" t="s">
        <v>603</v>
      </c>
      <c r="P113" s="51" t="s">
        <v>507</v>
      </c>
      <c r="Q113" s="51" t="s">
        <v>507</v>
      </c>
      <c r="R113" s="51" t="s">
        <v>35</v>
      </c>
      <c r="S113" s="54">
        <v>0</v>
      </c>
      <c r="T113" s="51" t="s">
        <v>47</v>
      </c>
      <c r="U113" s="51" t="s">
        <v>507</v>
      </c>
      <c r="V113" s="51" t="s">
        <v>584</v>
      </c>
      <c r="W113" s="42"/>
      <c r="X113" s="51" t="str">
        <f>SUBSTITUTE(SUBSTITUTE(SUBSTITUTE(Table1[[#This Row],[Người thực hiện]], "Nguyễn Ngọc Anh, ", ""), ", Nguyễn Ngọc Anh", ""), ", TN CSTN_K Giao Việc", "")</f>
        <v>Đào Mạnh Sơn</v>
      </c>
      <c r="Y113" s="52">
        <f>DAY(Table1[[#This Row],[Ngày tạo]])</f>
        <v>11</v>
      </c>
      <c r="Z113" s="52" t="str">
        <f>CHOOSE(WEEKDAY(Table1[[#This Row],[Ngày tạo]]),"CNhat","Thứ 2","Thứ 3","Thứ 4","Thứ 5","Thứ 6","Thứ 7")</f>
        <v>Thứ 5</v>
      </c>
      <c r="AA113" s="53">
        <f>INT((DAY(Table1[[#This Row],[Ngày tạo]]))/7)+1</f>
        <v>2</v>
      </c>
      <c r="AB113" s="52">
        <f>MONTH(Table1[[#This Row],[Ngày tạo]])</f>
        <v>9</v>
      </c>
      <c r="AC113" s="52">
        <f>YEAR(Table1[[#This Row],[Ngày tạo]])</f>
        <v>2025</v>
      </c>
      <c r="AD113" s="103" t="str">
        <f>IFERROR(VLOOKUP(Table1[[#This Row],[Tòa nhà]],'03. Chia KV'!$C$2:$K$92,9,0),0)</f>
        <v>09.2.KV HN2</v>
      </c>
      <c r="AE113" s="118">
        <f>_xlfn.MAXIFS(Table3[Ngày KĐ], Table3[TÊN TÒA NHÀ],Table1[[#This Row],[Tòa nhà]], Table3[Ngày KĐ], "&lt;="&amp;Table1[[#This Row],[Ngày tạo]])</f>
        <v>45801</v>
      </c>
      <c r="AF113" s="120">
        <f>Table1[[#This Row],[Ngày tạo]]-Table1[[#This Row],[Ngày kiểm định]]</f>
        <v>110.91805555555766</v>
      </c>
    </row>
    <row r="114" spans="1:32" ht="62.4" x14ac:dyDescent="0.3">
      <c r="A114" s="52">
        <v>955</v>
      </c>
      <c r="B114" s="51" t="s">
        <v>507</v>
      </c>
      <c r="C114" s="51" t="s">
        <v>84</v>
      </c>
      <c r="D114" s="51" t="s">
        <v>570</v>
      </c>
      <c r="E114" s="51" t="s">
        <v>620</v>
      </c>
      <c r="F114" s="51" t="s">
        <v>1151</v>
      </c>
      <c r="G114" s="51" t="s">
        <v>507</v>
      </c>
      <c r="H114" s="68" t="s">
        <v>1152</v>
      </c>
      <c r="I114" s="49" t="s">
        <v>1153</v>
      </c>
      <c r="J114" s="51" t="s">
        <v>52</v>
      </c>
      <c r="K114" s="51" t="s">
        <v>29</v>
      </c>
      <c r="L114" s="51" t="s">
        <v>1130</v>
      </c>
      <c r="M114" s="51" t="s">
        <v>25</v>
      </c>
      <c r="N114" s="49" t="s">
        <v>1154</v>
      </c>
      <c r="O114" s="51" t="s">
        <v>1155</v>
      </c>
      <c r="P114" s="51" t="s">
        <v>507</v>
      </c>
      <c r="Q114" s="51" t="s">
        <v>507</v>
      </c>
      <c r="R114" s="51" t="s">
        <v>35</v>
      </c>
      <c r="S114" s="54">
        <v>0</v>
      </c>
      <c r="T114" s="51" t="s">
        <v>47</v>
      </c>
      <c r="U114" s="51" t="s">
        <v>507</v>
      </c>
      <c r="V114" s="51" t="s">
        <v>571</v>
      </c>
      <c r="W114" s="42"/>
      <c r="X114" s="51" t="str">
        <f>SUBSTITUTE(SUBSTITUTE(SUBSTITUTE(Table1[[#This Row],[Người thực hiện]], "Nguyễn Ngọc Anh, ", ""), ", Nguyễn Ngọc Anh", ""), ", TN CSTN_K Giao Việc", "")</f>
        <v>Nguyễn Quang Trinh</v>
      </c>
      <c r="Y114" s="52">
        <f>DAY(Table1[[#This Row],[Ngày tạo]])</f>
        <v>15</v>
      </c>
      <c r="Z114" s="52" t="str">
        <f>CHOOSE(WEEKDAY(Table1[[#This Row],[Ngày tạo]]),"CNhat","Thứ 2","Thứ 3","Thứ 4","Thứ 5","Thứ 6","Thứ 7")</f>
        <v>Thứ 2</v>
      </c>
      <c r="AA114" s="53">
        <f>INT((DAY(Table1[[#This Row],[Ngày tạo]]))/7)+1</f>
        <v>3</v>
      </c>
      <c r="AB114" s="52">
        <f>MONTH(Table1[[#This Row],[Ngày tạo]])</f>
        <v>9</v>
      </c>
      <c r="AC114" s="52">
        <f>YEAR(Table1[[#This Row],[Ngày tạo]])</f>
        <v>2025</v>
      </c>
      <c r="AD114" s="104" t="str">
        <f>IFERROR(VLOOKUP(Table1[[#This Row],[Tòa nhà]],'03. Chia KV'!$C$2:$K$92,9,0),0)</f>
        <v>09.3.KV HN3</v>
      </c>
      <c r="AE114" s="119">
        <f>_xlfn.MAXIFS(Table3[Ngày KĐ], Table3[TÊN TÒA NHÀ],Table1[[#This Row],[Tòa nhà]], Table3[Ngày KĐ], "&lt;="&amp;Table1[[#This Row],[Ngày tạo]])</f>
        <v>45724</v>
      </c>
      <c r="AF114" s="120">
        <f>Table1[[#This Row],[Ngày tạo]]-Table1[[#This Row],[Ngày kiểm định]]</f>
        <v>191.48333333332994</v>
      </c>
    </row>
  </sheetData>
  <mergeCells count="1">
    <mergeCell ref="A1:V1"/>
  </mergeCells>
  <phoneticPr fontId="13" type="noConversion"/>
  <conditionalFormatting sqref="D1:D2">
    <cfRule type="duplicateValues" dxfId="9" priority="10729"/>
  </conditionalFormatting>
  <conditionalFormatting sqref="F1:F2">
    <cfRule type="duplicateValues" dxfId="8" priority="10730"/>
  </conditionalFormatting>
  <conditionalFormatting sqref="I1:I2">
    <cfRule type="duplicateValues" dxfId="7" priority="10731"/>
  </conditionalFormatting>
  <conditionalFormatting sqref="I91 I13:I15 I23:I24 I40 I43 I45:I47 I59:I60 I67 I70 I72 I74:I75 I84:I85 I87:I88 I53 I64 I79">
    <cfRule type="duplicateValues" dxfId="6" priority="28106"/>
  </conditionalFormatting>
  <conditionalFormatting sqref="D3:D114">
    <cfRule type="duplicateValues" dxfId="5" priority="28358"/>
  </conditionalFormatting>
  <conditionalFormatting sqref="F3:F114">
    <cfRule type="duplicateValues" dxfId="4" priority="28360"/>
  </conditionalFormatting>
  <pageMargins left="1.5" right="1.5"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11AF-EC77-47B5-9FBC-4D4A4E6178A8}">
  <sheetPr>
    <tabColor rgb="FF00B050"/>
  </sheetPr>
  <dimension ref="A1:L1138"/>
  <sheetViews>
    <sheetView showGridLines="0" topLeftCell="A121" zoomScale="86" zoomScaleNormal="86" workbookViewId="0">
      <selection activeCell="J78" sqref="J78:J79"/>
    </sheetView>
  </sheetViews>
  <sheetFormatPr defaultColWidth="11.19921875" defaultRowHeight="15.6" x14ac:dyDescent="0.3"/>
  <cols>
    <col min="1" max="1" width="4.09765625" customWidth="1"/>
    <col min="2" max="2" width="10.69921875" customWidth="1"/>
    <col min="3" max="3" width="8.69921875" customWidth="1"/>
    <col min="4" max="4" width="12" customWidth="1"/>
    <col min="5" max="5" width="12.296875" customWidth="1"/>
    <col min="6" max="6" width="6.19921875" customWidth="1"/>
    <col min="7" max="7" width="27" customWidth="1"/>
    <col min="8" max="8" width="20.796875" customWidth="1"/>
    <col min="9" max="10" width="15.09765625" style="33" customWidth="1"/>
    <col min="11" max="11" width="12.296875" customWidth="1"/>
    <col min="12" max="12" width="18.296875" customWidth="1"/>
  </cols>
  <sheetData>
    <row r="1" spans="1:12" x14ac:dyDescent="0.3">
      <c r="A1" s="1" t="s">
        <v>198</v>
      </c>
      <c r="B1" s="2"/>
      <c r="C1" s="2"/>
      <c r="D1" s="2"/>
      <c r="E1" s="2"/>
      <c r="F1" s="2"/>
      <c r="G1" s="3"/>
      <c r="H1" s="3"/>
      <c r="I1" s="2"/>
      <c r="J1" s="2"/>
      <c r="K1" s="4"/>
    </row>
    <row r="2" spans="1:12" x14ac:dyDescent="0.3">
      <c r="A2" s="2"/>
      <c r="B2" s="2"/>
      <c r="C2" s="2"/>
      <c r="D2" s="2"/>
      <c r="E2" s="5" t="s">
        <v>199</v>
      </c>
      <c r="F2" s="2"/>
      <c r="G2" s="3"/>
      <c r="H2" s="3"/>
      <c r="I2" s="2"/>
      <c r="J2" s="2"/>
      <c r="K2" s="4"/>
    </row>
    <row r="3" spans="1:12" ht="45" customHeight="1" x14ac:dyDescent="0.3">
      <c r="A3" s="6" t="s">
        <v>200</v>
      </c>
      <c r="B3" s="6" t="s">
        <v>201</v>
      </c>
      <c r="C3" s="6" t="s">
        <v>202</v>
      </c>
      <c r="D3" s="6" t="s">
        <v>203</v>
      </c>
      <c r="E3" s="6" t="s">
        <v>204</v>
      </c>
      <c r="F3" s="6" t="s">
        <v>205</v>
      </c>
      <c r="G3" s="6" t="s">
        <v>206</v>
      </c>
      <c r="H3" s="6" t="s">
        <v>207</v>
      </c>
      <c r="I3" s="6" t="s">
        <v>197</v>
      </c>
      <c r="J3" s="6" t="s">
        <v>450</v>
      </c>
      <c r="K3" s="6" t="s">
        <v>208</v>
      </c>
      <c r="L3" s="6" t="s">
        <v>476</v>
      </c>
    </row>
    <row r="4" spans="1:12" x14ac:dyDescent="0.3">
      <c r="A4" s="7">
        <v>1</v>
      </c>
      <c r="B4" s="7" t="s">
        <v>209</v>
      </c>
      <c r="C4" s="7" t="s">
        <v>210</v>
      </c>
      <c r="D4" s="7" t="s">
        <v>211</v>
      </c>
      <c r="E4" s="7" t="s">
        <v>212</v>
      </c>
      <c r="F4" s="7">
        <v>1125</v>
      </c>
      <c r="G4" s="8" t="s">
        <v>175</v>
      </c>
      <c r="H4" s="8" t="s">
        <v>213</v>
      </c>
      <c r="I4" s="12" t="s">
        <v>214</v>
      </c>
      <c r="J4" s="7" t="s">
        <v>451</v>
      </c>
      <c r="K4" s="9">
        <v>43325</v>
      </c>
      <c r="L4" s="12" t="s">
        <v>477</v>
      </c>
    </row>
    <row r="5" spans="1:12" x14ac:dyDescent="0.3">
      <c r="A5" s="7">
        <v>2</v>
      </c>
      <c r="B5" s="7" t="s">
        <v>209</v>
      </c>
      <c r="C5" s="7" t="s">
        <v>210</v>
      </c>
      <c r="D5" s="10" t="s">
        <v>215</v>
      </c>
      <c r="E5" s="7" t="s">
        <v>216</v>
      </c>
      <c r="F5" s="11"/>
      <c r="G5" s="8" t="s">
        <v>217</v>
      </c>
      <c r="H5" s="8" t="s">
        <v>218</v>
      </c>
      <c r="I5" s="7" t="s">
        <v>219</v>
      </c>
      <c r="J5" s="7" t="s">
        <v>453</v>
      </c>
      <c r="K5" s="9">
        <v>45464</v>
      </c>
      <c r="L5" s="7" t="s">
        <v>219</v>
      </c>
    </row>
    <row r="6" spans="1:12" x14ac:dyDescent="0.3">
      <c r="A6" s="7">
        <v>3</v>
      </c>
      <c r="B6" s="7" t="s">
        <v>209</v>
      </c>
      <c r="C6" s="7" t="s">
        <v>210</v>
      </c>
      <c r="D6" s="10" t="s">
        <v>215</v>
      </c>
      <c r="E6" s="7" t="s">
        <v>220</v>
      </c>
      <c r="F6" s="11"/>
      <c r="G6" s="8" t="s">
        <v>184</v>
      </c>
      <c r="H6" s="8" t="s">
        <v>218</v>
      </c>
      <c r="I6" s="7" t="s">
        <v>219</v>
      </c>
      <c r="J6" s="7" t="s">
        <v>453</v>
      </c>
      <c r="K6" s="9">
        <v>45748</v>
      </c>
      <c r="L6" s="7" t="s">
        <v>219</v>
      </c>
    </row>
    <row r="7" spans="1:12" x14ac:dyDescent="0.3">
      <c r="A7" s="7">
        <v>3</v>
      </c>
      <c r="B7" s="7" t="s">
        <v>209</v>
      </c>
      <c r="C7" s="7" t="s">
        <v>210</v>
      </c>
      <c r="D7" s="10"/>
      <c r="E7" s="7"/>
      <c r="F7" s="11"/>
      <c r="G7" s="8" t="s">
        <v>191</v>
      </c>
      <c r="H7" s="8" t="s">
        <v>218</v>
      </c>
      <c r="I7" s="7" t="s">
        <v>219</v>
      </c>
      <c r="J7" s="7" t="s">
        <v>453</v>
      </c>
      <c r="K7" s="9"/>
      <c r="L7" s="7" t="s">
        <v>219</v>
      </c>
    </row>
    <row r="8" spans="1:12" x14ac:dyDescent="0.3">
      <c r="A8" s="12">
        <v>4</v>
      </c>
      <c r="B8" s="12" t="s">
        <v>209</v>
      </c>
      <c r="C8" s="12" t="s">
        <v>210</v>
      </c>
      <c r="D8" s="12" t="s">
        <v>211</v>
      </c>
      <c r="E8" s="12" t="s">
        <v>221</v>
      </c>
      <c r="F8" s="12">
        <v>1126</v>
      </c>
      <c r="G8" s="13" t="s">
        <v>174</v>
      </c>
      <c r="H8" s="13" t="s">
        <v>222</v>
      </c>
      <c r="I8" s="12" t="s">
        <v>214</v>
      </c>
      <c r="J8" s="7" t="s">
        <v>453</v>
      </c>
      <c r="K8" s="14">
        <v>43325</v>
      </c>
      <c r="L8" s="12" t="s">
        <v>477</v>
      </c>
    </row>
    <row r="9" spans="1:12" x14ac:dyDescent="0.3">
      <c r="A9" s="7">
        <v>5</v>
      </c>
      <c r="B9" s="7" t="s">
        <v>209</v>
      </c>
      <c r="C9" s="7" t="s">
        <v>210</v>
      </c>
      <c r="D9" s="7" t="s">
        <v>211</v>
      </c>
      <c r="E9" s="7" t="s">
        <v>223</v>
      </c>
      <c r="F9" s="11"/>
      <c r="G9" s="8" t="s">
        <v>109</v>
      </c>
      <c r="H9" s="8" t="s">
        <v>224</v>
      </c>
      <c r="I9" s="7" t="s">
        <v>219</v>
      </c>
      <c r="J9" s="7" t="s">
        <v>452</v>
      </c>
      <c r="K9" s="15">
        <v>43713</v>
      </c>
      <c r="L9" s="7" t="s">
        <v>219</v>
      </c>
    </row>
    <row r="10" spans="1:12" x14ac:dyDescent="0.3">
      <c r="A10" s="7">
        <v>6</v>
      </c>
      <c r="B10" s="7" t="s">
        <v>209</v>
      </c>
      <c r="C10" s="7" t="s">
        <v>210</v>
      </c>
      <c r="D10" s="10" t="s">
        <v>215</v>
      </c>
      <c r="E10" s="7" t="s">
        <v>225</v>
      </c>
      <c r="F10" s="11"/>
      <c r="G10" s="8" t="s">
        <v>226</v>
      </c>
      <c r="H10" s="8" t="s">
        <v>227</v>
      </c>
      <c r="I10" s="7" t="s">
        <v>219</v>
      </c>
      <c r="J10" s="7" t="s">
        <v>452</v>
      </c>
      <c r="K10" s="15">
        <v>45512</v>
      </c>
      <c r="L10" s="7" t="s">
        <v>219</v>
      </c>
    </row>
    <row r="11" spans="1:12" x14ac:dyDescent="0.3">
      <c r="A11" s="7">
        <v>7</v>
      </c>
      <c r="B11" s="7" t="s">
        <v>209</v>
      </c>
      <c r="C11" s="7" t="s">
        <v>210</v>
      </c>
      <c r="D11" s="10" t="s">
        <v>215</v>
      </c>
      <c r="E11" s="7" t="s">
        <v>228</v>
      </c>
      <c r="F11" s="11"/>
      <c r="G11" s="8" t="s">
        <v>229</v>
      </c>
      <c r="H11" s="8" t="s">
        <v>230</v>
      </c>
      <c r="I11" s="7" t="s">
        <v>219</v>
      </c>
      <c r="J11" s="7" t="s">
        <v>452</v>
      </c>
      <c r="K11" s="15">
        <v>45586</v>
      </c>
      <c r="L11" s="7" t="s">
        <v>219</v>
      </c>
    </row>
    <row r="12" spans="1:12" ht="27.6" x14ac:dyDescent="0.3">
      <c r="A12" s="7">
        <v>8</v>
      </c>
      <c r="B12" s="7" t="s">
        <v>209</v>
      </c>
      <c r="C12" s="7" t="s">
        <v>210</v>
      </c>
      <c r="D12" s="10" t="s">
        <v>215</v>
      </c>
      <c r="E12" s="7" t="s">
        <v>231</v>
      </c>
      <c r="F12" s="11"/>
      <c r="G12" s="8" t="s">
        <v>232</v>
      </c>
      <c r="H12" s="8" t="s">
        <v>233</v>
      </c>
      <c r="I12" s="7" t="s">
        <v>219</v>
      </c>
      <c r="J12" s="7" t="s">
        <v>452</v>
      </c>
      <c r="K12" s="9">
        <v>45660</v>
      </c>
      <c r="L12" s="7" t="s">
        <v>219</v>
      </c>
    </row>
    <row r="13" spans="1:12" x14ac:dyDescent="0.3">
      <c r="A13" s="7">
        <v>9</v>
      </c>
      <c r="B13" s="7" t="s">
        <v>209</v>
      </c>
      <c r="C13" s="7" t="s">
        <v>210</v>
      </c>
      <c r="D13" s="10" t="s">
        <v>215</v>
      </c>
      <c r="E13" s="7" t="s">
        <v>234</v>
      </c>
      <c r="F13" s="11"/>
      <c r="G13" s="8" t="s">
        <v>127</v>
      </c>
      <c r="H13" s="8" t="s">
        <v>230</v>
      </c>
      <c r="I13" s="7" t="s">
        <v>219</v>
      </c>
      <c r="J13" s="7" t="s">
        <v>452</v>
      </c>
      <c r="K13" s="9">
        <v>45663</v>
      </c>
      <c r="L13" s="7" t="s">
        <v>219</v>
      </c>
    </row>
    <row r="14" spans="1:12" x14ac:dyDescent="0.3">
      <c r="A14" s="7">
        <v>10</v>
      </c>
      <c r="B14" s="7" t="s">
        <v>209</v>
      </c>
      <c r="C14" s="7" t="s">
        <v>210</v>
      </c>
      <c r="D14" s="10" t="s">
        <v>215</v>
      </c>
      <c r="E14" s="7" t="s">
        <v>235</v>
      </c>
      <c r="F14" s="11"/>
      <c r="G14" s="8" t="s">
        <v>236</v>
      </c>
      <c r="H14" s="8" t="s">
        <v>227</v>
      </c>
      <c r="I14" s="7" t="s">
        <v>219</v>
      </c>
      <c r="J14" s="7" t="s">
        <v>452</v>
      </c>
      <c r="K14" s="9">
        <v>45764</v>
      </c>
      <c r="L14" s="7" t="s">
        <v>219</v>
      </c>
    </row>
    <row r="15" spans="1:12" x14ac:dyDescent="0.3">
      <c r="A15" s="7">
        <v>11</v>
      </c>
      <c r="B15" s="7" t="s">
        <v>209</v>
      </c>
      <c r="C15" s="7" t="s">
        <v>210</v>
      </c>
      <c r="D15" s="16" t="s">
        <v>237</v>
      </c>
      <c r="E15" s="7" t="s">
        <v>238</v>
      </c>
      <c r="F15" s="11"/>
      <c r="G15" s="8" t="s">
        <v>181</v>
      </c>
      <c r="H15" s="8" t="s">
        <v>227</v>
      </c>
      <c r="I15" s="7" t="s">
        <v>219</v>
      </c>
      <c r="J15" s="7" t="s">
        <v>452</v>
      </c>
      <c r="K15" s="9">
        <v>45784</v>
      </c>
      <c r="L15" s="7" t="s">
        <v>219</v>
      </c>
    </row>
    <row r="16" spans="1:12" x14ac:dyDescent="0.3">
      <c r="A16" s="7">
        <v>12</v>
      </c>
      <c r="B16" s="7" t="s">
        <v>209</v>
      </c>
      <c r="C16" s="7" t="s">
        <v>210</v>
      </c>
      <c r="D16" s="16" t="s">
        <v>237</v>
      </c>
      <c r="E16" s="7" t="s">
        <v>239</v>
      </c>
      <c r="F16" s="11"/>
      <c r="G16" s="8" t="s">
        <v>240</v>
      </c>
      <c r="H16" s="8" t="s">
        <v>230</v>
      </c>
      <c r="I16" s="7" t="s">
        <v>219</v>
      </c>
      <c r="J16" s="7" t="s">
        <v>452</v>
      </c>
      <c r="K16" s="9">
        <v>45803</v>
      </c>
      <c r="L16" s="7" t="s">
        <v>219</v>
      </c>
    </row>
    <row r="17" spans="1:12" x14ac:dyDescent="0.3">
      <c r="A17" s="7">
        <v>13</v>
      </c>
      <c r="B17" s="7" t="s">
        <v>209</v>
      </c>
      <c r="C17" s="7" t="s">
        <v>210</v>
      </c>
      <c r="D17" s="7" t="s">
        <v>211</v>
      </c>
      <c r="E17" s="7" t="s">
        <v>241</v>
      </c>
      <c r="F17" s="11"/>
      <c r="G17" s="8" t="s">
        <v>91</v>
      </c>
      <c r="H17" s="8" t="s">
        <v>242</v>
      </c>
      <c r="I17" s="7" t="s">
        <v>478</v>
      </c>
      <c r="J17" s="7" t="s">
        <v>453</v>
      </c>
      <c r="K17" s="9">
        <v>44830</v>
      </c>
      <c r="L17" s="7" t="s">
        <v>473</v>
      </c>
    </row>
    <row r="18" spans="1:12" ht="27.6" x14ac:dyDescent="0.3">
      <c r="A18" s="7">
        <v>15</v>
      </c>
      <c r="B18" s="7" t="s">
        <v>209</v>
      </c>
      <c r="C18" s="7" t="s">
        <v>210</v>
      </c>
      <c r="D18" s="7" t="s">
        <v>211</v>
      </c>
      <c r="E18" s="7" t="s">
        <v>243</v>
      </c>
      <c r="F18" s="11"/>
      <c r="G18" s="8" t="s">
        <v>114</v>
      </c>
      <c r="H18" s="8" t="s">
        <v>244</v>
      </c>
      <c r="I18" s="7" t="s">
        <v>478</v>
      </c>
      <c r="J18" s="7" t="s">
        <v>452</v>
      </c>
      <c r="K18" s="9">
        <v>45509</v>
      </c>
      <c r="L18" s="7" t="s">
        <v>473</v>
      </c>
    </row>
    <row r="19" spans="1:12" x14ac:dyDescent="0.3">
      <c r="A19" s="7">
        <v>16</v>
      </c>
      <c r="B19" s="7" t="s">
        <v>209</v>
      </c>
      <c r="C19" s="7" t="s">
        <v>210</v>
      </c>
      <c r="D19" s="7" t="s">
        <v>211</v>
      </c>
      <c r="E19" s="7" t="s">
        <v>245</v>
      </c>
      <c r="F19" s="7">
        <v>1127</v>
      </c>
      <c r="G19" s="8" t="s">
        <v>187</v>
      </c>
      <c r="H19" s="8" t="s">
        <v>246</v>
      </c>
      <c r="I19" s="7" t="s">
        <v>478</v>
      </c>
      <c r="J19" s="7" t="s">
        <v>452</v>
      </c>
      <c r="K19" s="9">
        <v>43961</v>
      </c>
      <c r="L19" s="7" t="s">
        <v>473</v>
      </c>
    </row>
    <row r="20" spans="1:12" ht="14.25" customHeight="1" x14ac:dyDescent="0.3">
      <c r="A20" s="7">
        <v>17</v>
      </c>
      <c r="B20" s="7" t="s">
        <v>209</v>
      </c>
      <c r="C20" s="7" t="s">
        <v>210</v>
      </c>
      <c r="D20" s="7" t="s">
        <v>211</v>
      </c>
      <c r="E20" s="7" t="s">
        <v>247</v>
      </c>
      <c r="F20" s="11"/>
      <c r="G20" s="8" t="s">
        <v>248</v>
      </c>
      <c r="H20" s="8" t="s">
        <v>249</v>
      </c>
      <c r="I20" s="7" t="s">
        <v>478</v>
      </c>
      <c r="J20" s="7" t="s">
        <v>452</v>
      </c>
      <c r="K20" s="17">
        <v>44372</v>
      </c>
      <c r="L20" s="7" t="s">
        <v>473</v>
      </c>
    </row>
    <row r="21" spans="1:12" ht="15.75" customHeight="1" x14ac:dyDescent="0.3">
      <c r="A21" s="7">
        <v>18</v>
      </c>
      <c r="B21" s="7" t="s">
        <v>209</v>
      </c>
      <c r="C21" s="7" t="s">
        <v>210</v>
      </c>
      <c r="D21" s="10" t="s">
        <v>215</v>
      </c>
      <c r="E21" s="7" t="s">
        <v>250</v>
      </c>
      <c r="F21" s="7">
        <v>1146</v>
      </c>
      <c r="G21" s="8" t="s">
        <v>251</v>
      </c>
      <c r="H21" s="8" t="s">
        <v>252</v>
      </c>
      <c r="I21" s="7" t="s">
        <v>253</v>
      </c>
      <c r="J21" s="7" t="s">
        <v>452</v>
      </c>
      <c r="K21" s="15">
        <v>43711</v>
      </c>
      <c r="L21" s="7" t="s">
        <v>253</v>
      </c>
    </row>
    <row r="22" spans="1:12" ht="15.75" customHeight="1" x14ac:dyDescent="0.3">
      <c r="A22" s="7">
        <v>19</v>
      </c>
      <c r="B22" s="7" t="s">
        <v>209</v>
      </c>
      <c r="C22" s="7" t="s">
        <v>210</v>
      </c>
      <c r="D22" s="7" t="s">
        <v>211</v>
      </c>
      <c r="E22" s="7" t="s">
        <v>254</v>
      </c>
      <c r="F22" s="11"/>
      <c r="G22" s="8" t="s">
        <v>255</v>
      </c>
      <c r="H22" s="8" t="s">
        <v>256</v>
      </c>
      <c r="I22" s="7" t="s">
        <v>479</v>
      </c>
      <c r="J22" s="7" t="s">
        <v>453</v>
      </c>
      <c r="K22" s="9">
        <v>44492</v>
      </c>
      <c r="L22" s="7" t="s">
        <v>474</v>
      </c>
    </row>
    <row r="23" spans="1:12" ht="15.75" customHeight="1" x14ac:dyDescent="0.3">
      <c r="A23" s="7">
        <v>20</v>
      </c>
      <c r="B23" s="7" t="s">
        <v>209</v>
      </c>
      <c r="C23" s="7" t="s">
        <v>210</v>
      </c>
      <c r="D23" s="7" t="s">
        <v>211</v>
      </c>
      <c r="E23" s="7" t="s">
        <v>257</v>
      </c>
      <c r="F23" s="11"/>
      <c r="G23" s="8" t="s">
        <v>258</v>
      </c>
      <c r="H23" s="8" t="s">
        <v>259</v>
      </c>
      <c r="I23" s="7" t="s">
        <v>479</v>
      </c>
      <c r="J23" s="7" t="s">
        <v>452</v>
      </c>
      <c r="K23" s="9">
        <v>44493</v>
      </c>
      <c r="L23" s="7" t="s">
        <v>474</v>
      </c>
    </row>
    <row r="24" spans="1:12" ht="15.75" customHeight="1" x14ac:dyDescent="0.3">
      <c r="A24" s="7">
        <v>21</v>
      </c>
      <c r="B24" s="12" t="s">
        <v>209</v>
      </c>
      <c r="C24" s="7" t="s">
        <v>260</v>
      </c>
      <c r="D24" s="12" t="s">
        <v>211</v>
      </c>
      <c r="E24" s="12" t="s">
        <v>261</v>
      </c>
      <c r="F24" s="18"/>
      <c r="G24" s="13" t="s">
        <v>61</v>
      </c>
      <c r="H24" s="13" t="s">
        <v>262</v>
      </c>
      <c r="I24" s="7" t="s">
        <v>479</v>
      </c>
      <c r="J24" s="7" t="s">
        <v>452</v>
      </c>
      <c r="K24" s="14">
        <v>44697</v>
      </c>
      <c r="L24" s="7" t="s">
        <v>474</v>
      </c>
    </row>
    <row r="25" spans="1:12" ht="15.75" customHeight="1" x14ac:dyDescent="0.3">
      <c r="A25" s="12">
        <v>22</v>
      </c>
      <c r="B25" s="12" t="s">
        <v>209</v>
      </c>
      <c r="C25" s="7" t="s">
        <v>260</v>
      </c>
      <c r="D25" s="19" t="s">
        <v>215</v>
      </c>
      <c r="E25" s="12" t="s">
        <v>263</v>
      </c>
      <c r="F25" s="18"/>
      <c r="G25" s="13" t="s">
        <v>264</v>
      </c>
      <c r="H25" s="13" t="s">
        <v>262</v>
      </c>
      <c r="I25" s="7" t="s">
        <v>479</v>
      </c>
      <c r="J25" s="7" t="s">
        <v>452</v>
      </c>
      <c r="K25" s="14">
        <v>45467</v>
      </c>
      <c r="L25" s="7" t="s">
        <v>474</v>
      </c>
    </row>
    <row r="26" spans="1:12" ht="15.75" customHeight="1" x14ac:dyDescent="0.3">
      <c r="A26" s="12">
        <v>23</v>
      </c>
      <c r="B26" s="12" t="s">
        <v>209</v>
      </c>
      <c r="C26" s="7" t="s">
        <v>260</v>
      </c>
      <c r="D26" s="12" t="s">
        <v>211</v>
      </c>
      <c r="E26" s="12" t="s">
        <v>265</v>
      </c>
      <c r="F26" s="18"/>
      <c r="G26" s="13" t="s">
        <v>99</v>
      </c>
      <c r="H26" s="13" t="s">
        <v>266</v>
      </c>
      <c r="I26" s="7" t="s">
        <v>479</v>
      </c>
      <c r="J26" s="7" t="s">
        <v>452</v>
      </c>
      <c r="K26" s="14">
        <v>44838</v>
      </c>
      <c r="L26" s="7" t="s">
        <v>474</v>
      </c>
    </row>
    <row r="27" spans="1:12" ht="15.75" customHeight="1" x14ac:dyDescent="0.3">
      <c r="A27" s="12">
        <v>24</v>
      </c>
      <c r="B27" s="12" t="s">
        <v>209</v>
      </c>
      <c r="C27" s="7" t="s">
        <v>210</v>
      </c>
      <c r="D27" s="12" t="s">
        <v>211</v>
      </c>
      <c r="E27" s="12"/>
      <c r="F27" s="18"/>
      <c r="G27" s="40" t="s">
        <v>486</v>
      </c>
      <c r="H27" s="13" t="s">
        <v>267</v>
      </c>
      <c r="I27" s="7" t="s">
        <v>479</v>
      </c>
      <c r="J27" s="7" t="s">
        <v>452</v>
      </c>
      <c r="K27" s="14"/>
      <c r="L27" s="7" t="s">
        <v>474</v>
      </c>
    </row>
    <row r="28" spans="1:12" ht="15.75" customHeight="1" x14ac:dyDescent="0.3">
      <c r="A28" s="12">
        <v>25</v>
      </c>
      <c r="B28" s="12" t="s">
        <v>209</v>
      </c>
      <c r="C28" s="7" t="s">
        <v>260</v>
      </c>
      <c r="D28" s="19" t="s">
        <v>215</v>
      </c>
      <c r="E28" s="7" t="s">
        <v>268</v>
      </c>
      <c r="F28" s="11"/>
      <c r="G28" s="8" t="s">
        <v>269</v>
      </c>
      <c r="H28" s="13" t="s">
        <v>262</v>
      </c>
      <c r="I28" s="7" t="s">
        <v>479</v>
      </c>
      <c r="J28" s="7" t="s">
        <v>452</v>
      </c>
      <c r="K28" s="9">
        <v>45775</v>
      </c>
      <c r="L28" s="7" t="s">
        <v>474</v>
      </c>
    </row>
    <row r="29" spans="1:12" ht="15.75" customHeight="1" x14ac:dyDescent="0.3">
      <c r="A29" s="12">
        <v>26</v>
      </c>
      <c r="B29" s="12" t="s">
        <v>209</v>
      </c>
      <c r="C29" s="7" t="s">
        <v>260</v>
      </c>
      <c r="D29" s="16" t="s">
        <v>237</v>
      </c>
      <c r="E29" s="7" t="s">
        <v>270</v>
      </c>
      <c r="F29" s="11"/>
      <c r="G29" s="20" t="s">
        <v>271</v>
      </c>
      <c r="H29" s="13" t="s">
        <v>266</v>
      </c>
      <c r="I29" s="7" t="s">
        <v>479</v>
      </c>
      <c r="J29" s="7" t="s">
        <v>452</v>
      </c>
      <c r="K29" s="9">
        <v>45782</v>
      </c>
      <c r="L29" s="7" t="s">
        <v>474</v>
      </c>
    </row>
    <row r="30" spans="1:12" ht="15.75" customHeight="1" x14ac:dyDescent="0.3">
      <c r="A30" s="7">
        <v>27</v>
      </c>
      <c r="B30" s="7" t="s">
        <v>209</v>
      </c>
      <c r="C30" s="7" t="s">
        <v>210</v>
      </c>
      <c r="D30" s="10" t="s">
        <v>215</v>
      </c>
      <c r="E30" s="7" t="s">
        <v>272</v>
      </c>
      <c r="F30" s="11"/>
      <c r="G30" s="8" t="s">
        <v>273</v>
      </c>
      <c r="H30" s="8" t="s">
        <v>267</v>
      </c>
      <c r="I30" s="7" t="s">
        <v>479</v>
      </c>
      <c r="J30" s="7" t="s">
        <v>452</v>
      </c>
      <c r="K30" s="9">
        <v>45796</v>
      </c>
      <c r="L30" s="7" t="s">
        <v>474</v>
      </c>
    </row>
    <row r="31" spans="1:12" ht="15.75" customHeight="1" x14ac:dyDescent="0.3">
      <c r="A31" s="7">
        <v>28</v>
      </c>
      <c r="B31" s="7" t="s">
        <v>209</v>
      </c>
      <c r="C31" s="7" t="s">
        <v>210</v>
      </c>
      <c r="D31" s="7" t="s">
        <v>211</v>
      </c>
      <c r="E31" s="7" t="s">
        <v>274</v>
      </c>
      <c r="F31" s="11"/>
      <c r="G31" s="8" t="s">
        <v>43</v>
      </c>
      <c r="H31" s="8" t="s">
        <v>275</v>
      </c>
      <c r="I31" s="7" t="s">
        <v>480</v>
      </c>
      <c r="J31" s="7" t="s">
        <v>452</v>
      </c>
      <c r="K31" s="9">
        <v>45240</v>
      </c>
      <c r="L31" s="7" t="s">
        <v>475</v>
      </c>
    </row>
    <row r="32" spans="1:12" ht="15.75" customHeight="1" x14ac:dyDescent="0.3">
      <c r="A32" s="7">
        <v>29</v>
      </c>
      <c r="B32" s="7" t="s">
        <v>209</v>
      </c>
      <c r="C32" s="7" t="s">
        <v>210</v>
      </c>
      <c r="D32" s="21" t="s">
        <v>211</v>
      </c>
      <c r="E32" s="12" t="s">
        <v>276</v>
      </c>
      <c r="F32" s="18"/>
      <c r="G32" s="13" t="s">
        <v>45</v>
      </c>
      <c r="H32" s="13" t="s">
        <v>275</v>
      </c>
      <c r="I32" s="7" t="s">
        <v>480</v>
      </c>
      <c r="J32" s="7" t="s">
        <v>452</v>
      </c>
      <c r="K32" s="14">
        <v>45628</v>
      </c>
      <c r="L32" s="7" t="s">
        <v>475</v>
      </c>
    </row>
    <row r="33" spans="1:12" ht="15.75" customHeight="1" x14ac:dyDescent="0.3">
      <c r="A33" s="7">
        <v>29</v>
      </c>
      <c r="B33" s="7" t="s">
        <v>209</v>
      </c>
      <c r="C33" s="7" t="s">
        <v>210</v>
      </c>
      <c r="D33" s="21"/>
      <c r="E33" s="12"/>
      <c r="F33" s="18"/>
      <c r="G33" s="13" t="s">
        <v>277</v>
      </c>
      <c r="H33" s="13" t="s">
        <v>278</v>
      </c>
      <c r="I33" s="7" t="s">
        <v>518</v>
      </c>
      <c r="J33" s="7" t="s">
        <v>452</v>
      </c>
      <c r="K33" s="14"/>
      <c r="L33" s="7" t="s">
        <v>518</v>
      </c>
    </row>
    <row r="34" spans="1:12" ht="15.75" customHeight="1" x14ac:dyDescent="0.3">
      <c r="A34" s="7">
        <v>30</v>
      </c>
      <c r="B34" s="7" t="s">
        <v>209</v>
      </c>
      <c r="C34" s="7" t="s">
        <v>210</v>
      </c>
      <c r="D34" s="21" t="s">
        <v>211</v>
      </c>
      <c r="E34" s="12" t="s">
        <v>279</v>
      </c>
      <c r="F34" s="18"/>
      <c r="G34" s="13" t="s">
        <v>173</v>
      </c>
      <c r="H34" s="13" t="s">
        <v>280</v>
      </c>
      <c r="I34" s="7" t="s">
        <v>481</v>
      </c>
      <c r="J34" s="7" t="s">
        <v>452</v>
      </c>
      <c r="K34" s="14">
        <v>45712</v>
      </c>
      <c r="L34" s="7" t="s">
        <v>475</v>
      </c>
    </row>
    <row r="35" spans="1:12" ht="15.75" customHeight="1" x14ac:dyDescent="0.3">
      <c r="A35" s="7">
        <v>31</v>
      </c>
      <c r="B35" s="7" t="s">
        <v>209</v>
      </c>
      <c r="C35" s="7" t="s">
        <v>281</v>
      </c>
      <c r="D35" s="21" t="s">
        <v>211</v>
      </c>
      <c r="E35" s="12" t="s">
        <v>282</v>
      </c>
      <c r="F35" s="12">
        <v>1326</v>
      </c>
      <c r="G35" s="13" t="s">
        <v>132</v>
      </c>
      <c r="H35" s="13" t="s">
        <v>283</v>
      </c>
      <c r="I35" s="7" t="s">
        <v>284</v>
      </c>
      <c r="J35" s="7" t="s">
        <v>453</v>
      </c>
      <c r="K35" s="14">
        <v>45474</v>
      </c>
      <c r="L35" s="7" t="s">
        <v>284</v>
      </c>
    </row>
    <row r="36" spans="1:12" ht="15.75" customHeight="1" x14ac:dyDescent="0.3">
      <c r="A36" s="12">
        <v>32</v>
      </c>
      <c r="B36" s="12" t="s">
        <v>209</v>
      </c>
      <c r="C36" s="7" t="s">
        <v>281</v>
      </c>
      <c r="D36" s="12" t="s">
        <v>211</v>
      </c>
      <c r="E36" s="12" t="s">
        <v>285</v>
      </c>
      <c r="F36" s="18"/>
      <c r="G36" s="13" t="s">
        <v>120</v>
      </c>
      <c r="H36" s="13" t="s">
        <v>286</v>
      </c>
      <c r="I36" s="7" t="s">
        <v>284</v>
      </c>
      <c r="J36" s="7" t="s">
        <v>452</v>
      </c>
      <c r="K36" s="14">
        <v>45404</v>
      </c>
      <c r="L36" s="7" t="s">
        <v>284</v>
      </c>
    </row>
    <row r="37" spans="1:12" ht="15.75" customHeight="1" x14ac:dyDescent="0.3">
      <c r="A37" s="12">
        <v>33</v>
      </c>
      <c r="B37" s="12" t="s">
        <v>209</v>
      </c>
      <c r="C37" s="7" t="s">
        <v>281</v>
      </c>
      <c r="D37" s="12" t="s">
        <v>211</v>
      </c>
      <c r="E37" s="12" t="s">
        <v>287</v>
      </c>
      <c r="F37" s="12">
        <v>1148</v>
      </c>
      <c r="G37" s="13" t="s">
        <v>136</v>
      </c>
      <c r="H37" s="13" t="s">
        <v>286</v>
      </c>
      <c r="I37" s="7" t="s">
        <v>284</v>
      </c>
      <c r="J37" s="7" t="s">
        <v>452</v>
      </c>
      <c r="K37" s="22">
        <v>43997</v>
      </c>
      <c r="L37" s="7" t="s">
        <v>284</v>
      </c>
    </row>
    <row r="38" spans="1:12" ht="15.75" customHeight="1" x14ac:dyDescent="0.3">
      <c r="A38" s="12">
        <v>34</v>
      </c>
      <c r="B38" s="12" t="s">
        <v>209</v>
      </c>
      <c r="C38" s="7" t="s">
        <v>281</v>
      </c>
      <c r="D38" s="12" t="s">
        <v>211</v>
      </c>
      <c r="E38" s="12" t="s">
        <v>288</v>
      </c>
      <c r="F38" s="12">
        <v>1309</v>
      </c>
      <c r="G38" s="13" t="s">
        <v>178</v>
      </c>
      <c r="H38" s="13" t="s">
        <v>286</v>
      </c>
      <c r="I38" s="7" t="s">
        <v>284</v>
      </c>
      <c r="J38" s="7" t="s">
        <v>452</v>
      </c>
      <c r="K38" s="14">
        <v>45367</v>
      </c>
      <c r="L38" s="7" t="s">
        <v>284</v>
      </c>
    </row>
    <row r="39" spans="1:12" ht="15.75" customHeight="1" x14ac:dyDescent="0.3">
      <c r="A39" s="12">
        <v>35</v>
      </c>
      <c r="B39" s="12" t="s">
        <v>209</v>
      </c>
      <c r="C39" s="7" t="s">
        <v>281</v>
      </c>
      <c r="D39" s="21" t="s">
        <v>211</v>
      </c>
      <c r="E39" s="12" t="s">
        <v>289</v>
      </c>
      <c r="F39" s="12">
        <v>1326</v>
      </c>
      <c r="G39" s="13" t="s">
        <v>157</v>
      </c>
      <c r="H39" s="13" t="s">
        <v>286</v>
      </c>
      <c r="I39" s="7" t="s">
        <v>284</v>
      </c>
      <c r="J39" s="7" t="s">
        <v>452</v>
      </c>
      <c r="K39" s="14">
        <v>45482</v>
      </c>
      <c r="L39" s="7" t="s">
        <v>284</v>
      </c>
    </row>
    <row r="40" spans="1:12" ht="15.75" customHeight="1" x14ac:dyDescent="0.3">
      <c r="A40" s="12">
        <v>36</v>
      </c>
      <c r="B40" s="12" t="s">
        <v>209</v>
      </c>
      <c r="C40" s="7" t="s">
        <v>281</v>
      </c>
      <c r="D40" s="12" t="s">
        <v>211</v>
      </c>
      <c r="E40" s="12" t="s">
        <v>290</v>
      </c>
      <c r="F40" s="12">
        <v>1335</v>
      </c>
      <c r="G40" s="13" t="s">
        <v>176</v>
      </c>
      <c r="H40" s="13" t="s">
        <v>286</v>
      </c>
      <c r="I40" s="7" t="s">
        <v>284</v>
      </c>
      <c r="J40" s="7" t="s">
        <v>452</v>
      </c>
      <c r="K40" s="14">
        <v>45512</v>
      </c>
      <c r="L40" s="7" t="s">
        <v>284</v>
      </c>
    </row>
    <row r="41" spans="1:12" ht="15.75" customHeight="1" x14ac:dyDescent="0.3">
      <c r="A41" s="12">
        <v>37</v>
      </c>
      <c r="B41" s="12" t="s">
        <v>209</v>
      </c>
      <c r="C41" s="7" t="s">
        <v>291</v>
      </c>
      <c r="D41" s="12" t="s">
        <v>211</v>
      </c>
      <c r="E41" s="12" t="s">
        <v>292</v>
      </c>
      <c r="F41" s="12">
        <v>1149</v>
      </c>
      <c r="G41" s="13" t="s">
        <v>293</v>
      </c>
      <c r="H41" s="13" t="s">
        <v>294</v>
      </c>
      <c r="I41" s="7" t="s">
        <v>295</v>
      </c>
      <c r="J41" s="7" t="s">
        <v>453</v>
      </c>
      <c r="K41" s="14">
        <v>43948</v>
      </c>
      <c r="L41" s="7" t="s">
        <v>295</v>
      </c>
    </row>
    <row r="42" spans="1:12" ht="18.75" customHeight="1" x14ac:dyDescent="0.3">
      <c r="A42" s="12">
        <v>38</v>
      </c>
      <c r="B42" s="12" t="s">
        <v>209</v>
      </c>
      <c r="C42" s="7" t="s">
        <v>291</v>
      </c>
      <c r="D42" s="12" t="s">
        <v>211</v>
      </c>
      <c r="E42" s="12" t="s">
        <v>296</v>
      </c>
      <c r="F42" s="18"/>
      <c r="G42" s="13" t="s">
        <v>297</v>
      </c>
      <c r="H42" s="13" t="s">
        <v>298</v>
      </c>
      <c r="I42" s="7" t="s">
        <v>295</v>
      </c>
      <c r="J42" s="7" t="s">
        <v>452</v>
      </c>
      <c r="K42" s="14">
        <v>44515</v>
      </c>
      <c r="L42" s="7" t="s">
        <v>295</v>
      </c>
    </row>
    <row r="43" spans="1:12" ht="15.75" customHeight="1" x14ac:dyDescent="0.3">
      <c r="A43" s="12">
        <v>39</v>
      </c>
      <c r="B43" s="12" t="s">
        <v>209</v>
      </c>
      <c r="C43" s="7" t="s">
        <v>291</v>
      </c>
      <c r="D43" s="12" t="s">
        <v>211</v>
      </c>
      <c r="E43" s="12" t="s">
        <v>299</v>
      </c>
      <c r="F43" s="12">
        <v>1151</v>
      </c>
      <c r="G43" s="13" t="s">
        <v>300</v>
      </c>
      <c r="H43" s="13" t="s">
        <v>298</v>
      </c>
      <c r="I43" s="7" t="s">
        <v>295</v>
      </c>
      <c r="J43" s="7" t="s">
        <v>452</v>
      </c>
      <c r="K43" s="14">
        <v>43393</v>
      </c>
      <c r="L43" s="7" t="s">
        <v>295</v>
      </c>
    </row>
    <row r="44" spans="1:12" ht="15.75" customHeight="1" x14ac:dyDescent="0.3">
      <c r="A44" s="12">
        <v>40</v>
      </c>
      <c r="B44" s="12" t="s">
        <v>209</v>
      </c>
      <c r="C44" s="7" t="s">
        <v>291</v>
      </c>
      <c r="D44" s="12" t="s">
        <v>211</v>
      </c>
      <c r="E44" s="12" t="s">
        <v>301</v>
      </c>
      <c r="F44" s="12">
        <v>1224</v>
      </c>
      <c r="G44" s="13" t="s">
        <v>302</v>
      </c>
      <c r="H44" s="13" t="s">
        <v>298</v>
      </c>
      <c r="I44" s="7" t="s">
        <v>295</v>
      </c>
      <c r="J44" s="7" t="s">
        <v>452</v>
      </c>
      <c r="K44" s="14">
        <v>44774</v>
      </c>
      <c r="L44" s="7" t="s">
        <v>295</v>
      </c>
    </row>
    <row r="45" spans="1:12" ht="15.75" customHeight="1" x14ac:dyDescent="0.3">
      <c r="A45" s="12">
        <v>41</v>
      </c>
      <c r="B45" s="12" t="s">
        <v>209</v>
      </c>
      <c r="C45" s="7" t="s">
        <v>291</v>
      </c>
      <c r="D45" s="12" t="s">
        <v>211</v>
      </c>
      <c r="E45" s="21" t="s">
        <v>303</v>
      </c>
      <c r="F45" s="18"/>
      <c r="G45" s="13" t="s">
        <v>304</v>
      </c>
      <c r="H45" s="20" t="s">
        <v>298</v>
      </c>
      <c r="I45" s="7" t="s">
        <v>295</v>
      </c>
      <c r="J45" s="7" t="s">
        <v>452</v>
      </c>
      <c r="K45" s="14">
        <v>45341</v>
      </c>
      <c r="L45" s="7" t="s">
        <v>295</v>
      </c>
    </row>
    <row r="46" spans="1:12" ht="15.75" customHeight="1" x14ac:dyDescent="0.3">
      <c r="A46" s="12">
        <v>42</v>
      </c>
      <c r="B46" s="12" t="s">
        <v>209</v>
      </c>
      <c r="C46" s="7" t="s">
        <v>291</v>
      </c>
      <c r="D46" s="19" t="s">
        <v>215</v>
      </c>
      <c r="E46" s="12" t="s">
        <v>305</v>
      </c>
      <c r="F46" s="12">
        <v>1319</v>
      </c>
      <c r="G46" s="13" t="s">
        <v>306</v>
      </c>
      <c r="H46" s="13" t="s">
        <v>298</v>
      </c>
      <c r="I46" s="7" t="s">
        <v>295</v>
      </c>
      <c r="J46" s="7" t="s">
        <v>452</v>
      </c>
      <c r="K46" s="14">
        <v>45407</v>
      </c>
      <c r="L46" s="7" t="s">
        <v>295</v>
      </c>
    </row>
    <row r="47" spans="1:12" ht="15.75" customHeight="1" x14ac:dyDescent="0.3">
      <c r="A47" s="12">
        <v>43</v>
      </c>
      <c r="B47" s="12" t="s">
        <v>209</v>
      </c>
      <c r="C47" s="7" t="s">
        <v>291</v>
      </c>
      <c r="D47" s="21" t="s">
        <v>211</v>
      </c>
      <c r="E47" s="12" t="s">
        <v>307</v>
      </c>
      <c r="F47" s="21">
        <v>1330</v>
      </c>
      <c r="G47" s="20" t="s">
        <v>192</v>
      </c>
      <c r="H47" s="13" t="s">
        <v>298</v>
      </c>
      <c r="I47" s="7" t="s">
        <v>295</v>
      </c>
      <c r="J47" s="7" t="s">
        <v>452</v>
      </c>
      <c r="K47" s="14">
        <v>45491</v>
      </c>
      <c r="L47" s="7" t="s">
        <v>295</v>
      </c>
    </row>
    <row r="48" spans="1:12" ht="15.75" customHeight="1" x14ac:dyDescent="0.3">
      <c r="A48" s="12">
        <v>44</v>
      </c>
      <c r="B48" s="12" t="s">
        <v>209</v>
      </c>
      <c r="C48" s="7" t="s">
        <v>291</v>
      </c>
      <c r="D48" s="7" t="s">
        <v>211</v>
      </c>
      <c r="E48" s="7" t="s">
        <v>308</v>
      </c>
      <c r="F48" s="7">
        <v>1342</v>
      </c>
      <c r="G48" s="8" t="s">
        <v>309</v>
      </c>
      <c r="H48" s="13" t="s">
        <v>298</v>
      </c>
      <c r="I48" s="7" t="s">
        <v>295</v>
      </c>
      <c r="J48" s="7" t="s">
        <v>452</v>
      </c>
      <c r="K48" s="9">
        <v>45540</v>
      </c>
      <c r="L48" s="7" t="s">
        <v>295</v>
      </c>
    </row>
    <row r="49" spans="1:12" ht="15.75" customHeight="1" x14ac:dyDescent="0.3">
      <c r="A49" s="12">
        <v>45</v>
      </c>
      <c r="B49" s="12" t="s">
        <v>209</v>
      </c>
      <c r="C49" s="7" t="s">
        <v>291</v>
      </c>
      <c r="D49" s="7" t="s">
        <v>211</v>
      </c>
      <c r="E49" s="7" t="s">
        <v>310</v>
      </c>
      <c r="F49" s="7">
        <v>1350</v>
      </c>
      <c r="G49" s="8" t="s">
        <v>311</v>
      </c>
      <c r="H49" s="8" t="s">
        <v>298</v>
      </c>
      <c r="I49" s="7" t="s">
        <v>295</v>
      </c>
      <c r="J49" s="7" t="s">
        <v>452</v>
      </c>
      <c r="K49" s="9">
        <v>45659</v>
      </c>
      <c r="L49" s="7" t="s">
        <v>295</v>
      </c>
    </row>
    <row r="50" spans="1:12" ht="15.75" customHeight="1" x14ac:dyDescent="0.3">
      <c r="A50" s="12">
        <v>46</v>
      </c>
      <c r="B50" s="12" t="s">
        <v>209</v>
      </c>
      <c r="C50" s="7" t="s">
        <v>291</v>
      </c>
      <c r="D50" s="10" t="s">
        <v>215</v>
      </c>
      <c r="E50" s="7" t="s">
        <v>312</v>
      </c>
      <c r="F50" s="7">
        <v>1362</v>
      </c>
      <c r="G50" s="8" t="s">
        <v>313</v>
      </c>
      <c r="H50" s="13" t="s">
        <v>298</v>
      </c>
      <c r="I50" s="7" t="s">
        <v>295</v>
      </c>
      <c r="J50" s="7" t="s">
        <v>452</v>
      </c>
      <c r="K50" s="9">
        <v>45770</v>
      </c>
      <c r="L50" s="7" t="s">
        <v>295</v>
      </c>
    </row>
    <row r="51" spans="1:12" ht="15.75" customHeight="1" x14ac:dyDescent="0.3">
      <c r="A51" s="12">
        <v>47</v>
      </c>
      <c r="B51" s="12" t="s">
        <v>209</v>
      </c>
      <c r="C51" s="7" t="s">
        <v>291</v>
      </c>
      <c r="D51" s="16" t="s">
        <v>237</v>
      </c>
      <c r="E51" s="7" t="s">
        <v>314</v>
      </c>
      <c r="F51" s="7">
        <v>1364</v>
      </c>
      <c r="G51" s="8" t="s">
        <v>315</v>
      </c>
      <c r="H51" s="13" t="s">
        <v>298</v>
      </c>
      <c r="I51" s="7" t="s">
        <v>295</v>
      </c>
      <c r="J51" s="7" t="s">
        <v>452</v>
      </c>
      <c r="K51" s="9">
        <v>45803</v>
      </c>
      <c r="L51" s="7" t="s">
        <v>295</v>
      </c>
    </row>
    <row r="52" spans="1:12" ht="15.75" customHeight="1" x14ac:dyDescent="0.3">
      <c r="A52" s="7">
        <v>48</v>
      </c>
      <c r="B52" s="7" t="s">
        <v>209</v>
      </c>
      <c r="C52" s="7" t="s">
        <v>210</v>
      </c>
      <c r="D52" s="10" t="s">
        <v>215</v>
      </c>
      <c r="E52" s="7" t="s">
        <v>316</v>
      </c>
      <c r="F52" s="7">
        <v>1358</v>
      </c>
      <c r="G52" s="8" t="s">
        <v>317</v>
      </c>
      <c r="H52" s="8" t="s">
        <v>318</v>
      </c>
      <c r="I52" s="7" t="s">
        <v>253</v>
      </c>
      <c r="J52" s="7" t="s">
        <v>452</v>
      </c>
      <c r="K52" s="9">
        <v>45757</v>
      </c>
      <c r="L52" s="7" t="s">
        <v>253</v>
      </c>
    </row>
    <row r="53" spans="1:12" ht="15.75" customHeight="1" x14ac:dyDescent="0.3">
      <c r="A53" s="12">
        <v>49</v>
      </c>
      <c r="B53" s="7" t="s">
        <v>209</v>
      </c>
      <c r="C53" s="7" t="s">
        <v>210</v>
      </c>
      <c r="D53" s="7" t="s">
        <v>211</v>
      </c>
      <c r="E53" s="7" t="s">
        <v>319</v>
      </c>
      <c r="F53" s="7">
        <v>1132</v>
      </c>
      <c r="G53" s="8" t="s">
        <v>160</v>
      </c>
      <c r="H53" s="8" t="s">
        <v>320</v>
      </c>
      <c r="I53" s="7" t="s">
        <v>482</v>
      </c>
      <c r="J53" s="7" t="s">
        <v>453</v>
      </c>
      <c r="K53" s="9">
        <v>43895</v>
      </c>
      <c r="L53" s="12" t="s">
        <v>477</v>
      </c>
    </row>
    <row r="54" spans="1:12" ht="15.75" customHeight="1" x14ac:dyDescent="0.3">
      <c r="A54" s="7">
        <v>50</v>
      </c>
      <c r="B54" s="7" t="s">
        <v>209</v>
      </c>
      <c r="C54" s="7" t="s">
        <v>210</v>
      </c>
      <c r="D54" s="7" t="s">
        <v>211</v>
      </c>
      <c r="E54" s="12" t="s">
        <v>321</v>
      </c>
      <c r="F54" s="18"/>
      <c r="G54" s="13" t="s">
        <v>177</v>
      </c>
      <c r="H54" s="13" t="s">
        <v>322</v>
      </c>
      <c r="I54" s="7" t="s">
        <v>482</v>
      </c>
      <c r="J54" s="7" t="s">
        <v>452</v>
      </c>
      <c r="K54" s="14">
        <v>45516</v>
      </c>
      <c r="L54" s="7" t="s">
        <v>473</v>
      </c>
    </row>
    <row r="55" spans="1:12" ht="15.75" customHeight="1" x14ac:dyDescent="0.3">
      <c r="A55" s="7">
        <v>51</v>
      </c>
      <c r="B55" s="7" t="s">
        <v>209</v>
      </c>
      <c r="C55" s="7" t="s">
        <v>323</v>
      </c>
      <c r="D55" s="7" t="s">
        <v>211</v>
      </c>
      <c r="E55" s="7" t="s">
        <v>324</v>
      </c>
      <c r="F55" s="7">
        <v>1221</v>
      </c>
      <c r="G55" s="8" t="s">
        <v>155</v>
      </c>
      <c r="H55" s="8" t="s">
        <v>325</v>
      </c>
      <c r="I55" s="7" t="s">
        <v>326</v>
      </c>
      <c r="J55" s="7" t="s">
        <v>453</v>
      </c>
      <c r="K55" s="9">
        <v>44763</v>
      </c>
      <c r="L55" s="7" t="s">
        <v>326</v>
      </c>
    </row>
    <row r="56" spans="1:12" ht="15.75" customHeight="1" x14ac:dyDescent="0.3">
      <c r="A56" s="12">
        <v>52</v>
      </c>
      <c r="B56" s="12" t="s">
        <v>209</v>
      </c>
      <c r="C56" s="7" t="s">
        <v>210</v>
      </c>
      <c r="D56" s="12" t="s">
        <v>211</v>
      </c>
      <c r="E56" s="12" t="s">
        <v>327</v>
      </c>
      <c r="F56" s="12">
        <v>1314</v>
      </c>
      <c r="G56" s="13" t="s">
        <v>179</v>
      </c>
      <c r="H56" s="13" t="s">
        <v>328</v>
      </c>
      <c r="I56" s="7" t="s">
        <v>326</v>
      </c>
      <c r="J56" s="7" t="s">
        <v>452</v>
      </c>
      <c r="K56" s="14">
        <v>45397</v>
      </c>
      <c r="L56" s="7" t="s">
        <v>326</v>
      </c>
    </row>
    <row r="57" spans="1:12" ht="15.75" customHeight="1" x14ac:dyDescent="0.3">
      <c r="A57" s="12">
        <v>53</v>
      </c>
      <c r="B57" s="12" t="s">
        <v>209</v>
      </c>
      <c r="C57" s="7" t="s">
        <v>323</v>
      </c>
      <c r="D57" s="12" t="s">
        <v>211</v>
      </c>
      <c r="E57" s="23" t="s">
        <v>330</v>
      </c>
      <c r="F57" s="12">
        <v>1308</v>
      </c>
      <c r="G57" s="13" t="s">
        <v>97</v>
      </c>
      <c r="H57" s="13" t="s">
        <v>331</v>
      </c>
      <c r="I57" s="7" t="s">
        <v>326</v>
      </c>
      <c r="J57" s="7" t="s">
        <v>452</v>
      </c>
      <c r="K57" s="14">
        <v>45366</v>
      </c>
      <c r="L57" s="7" t="s">
        <v>326</v>
      </c>
    </row>
    <row r="58" spans="1:12" ht="15.75" customHeight="1" x14ac:dyDescent="0.3">
      <c r="A58" s="12">
        <v>54</v>
      </c>
      <c r="B58" s="12" t="s">
        <v>209</v>
      </c>
      <c r="C58" s="7" t="s">
        <v>323</v>
      </c>
      <c r="D58" s="19" t="s">
        <v>215</v>
      </c>
      <c r="E58" s="12" t="s">
        <v>332</v>
      </c>
      <c r="F58" s="12">
        <v>1315</v>
      </c>
      <c r="G58" s="13" t="s">
        <v>333</v>
      </c>
      <c r="H58" s="13" t="s">
        <v>331</v>
      </c>
      <c r="I58" s="7" t="s">
        <v>326</v>
      </c>
      <c r="J58" s="7" t="s">
        <v>452</v>
      </c>
      <c r="K58" s="24">
        <v>45397</v>
      </c>
      <c r="L58" s="7" t="s">
        <v>326</v>
      </c>
    </row>
    <row r="59" spans="1:12" ht="15.75" customHeight="1" x14ac:dyDescent="0.3">
      <c r="A59" s="12">
        <v>55</v>
      </c>
      <c r="B59" s="12" t="s">
        <v>209</v>
      </c>
      <c r="C59" s="7" t="s">
        <v>323</v>
      </c>
      <c r="D59" s="19" t="s">
        <v>215</v>
      </c>
      <c r="E59" s="12" t="s">
        <v>334</v>
      </c>
      <c r="F59" s="12">
        <v>1334</v>
      </c>
      <c r="G59" s="13" t="s">
        <v>335</v>
      </c>
      <c r="H59" s="13" t="s">
        <v>331</v>
      </c>
      <c r="I59" s="12" t="s">
        <v>326</v>
      </c>
      <c r="J59" s="7" t="s">
        <v>452</v>
      </c>
      <c r="K59" s="24">
        <v>45544</v>
      </c>
      <c r="L59" s="12" t="s">
        <v>326</v>
      </c>
    </row>
    <row r="60" spans="1:12" ht="15.75" customHeight="1" x14ac:dyDescent="0.3">
      <c r="A60" s="12">
        <v>56</v>
      </c>
      <c r="B60" s="12" t="s">
        <v>209</v>
      </c>
      <c r="C60" s="7" t="s">
        <v>323</v>
      </c>
      <c r="D60" s="19" t="s">
        <v>215</v>
      </c>
      <c r="E60" s="12" t="s">
        <v>336</v>
      </c>
      <c r="F60" s="12">
        <v>1347</v>
      </c>
      <c r="G60" s="13" t="s">
        <v>337</v>
      </c>
      <c r="H60" s="13" t="s">
        <v>331</v>
      </c>
      <c r="I60" s="7" t="s">
        <v>326</v>
      </c>
      <c r="J60" s="7" t="s">
        <v>452</v>
      </c>
      <c r="K60" s="24">
        <v>45628</v>
      </c>
      <c r="L60" s="7" t="s">
        <v>326</v>
      </c>
    </row>
    <row r="61" spans="1:12" ht="15.75" customHeight="1" x14ac:dyDescent="0.3">
      <c r="A61" s="12">
        <v>57</v>
      </c>
      <c r="B61" s="12" t="s">
        <v>209</v>
      </c>
      <c r="C61" s="12" t="s">
        <v>323</v>
      </c>
      <c r="D61" s="12" t="s">
        <v>211</v>
      </c>
      <c r="E61" s="12" t="s">
        <v>338</v>
      </c>
      <c r="F61" s="12">
        <v>1223</v>
      </c>
      <c r="G61" s="13" t="s">
        <v>118</v>
      </c>
      <c r="H61" s="13" t="s">
        <v>331</v>
      </c>
      <c r="I61" s="12" t="s">
        <v>339</v>
      </c>
      <c r="J61" s="7" t="s">
        <v>452</v>
      </c>
      <c r="K61" s="14">
        <v>44765</v>
      </c>
      <c r="L61" s="12" t="s">
        <v>339</v>
      </c>
    </row>
    <row r="62" spans="1:12" ht="15.75" customHeight="1" x14ac:dyDescent="0.3">
      <c r="A62" s="12">
        <v>58</v>
      </c>
      <c r="B62" s="12" t="s">
        <v>209</v>
      </c>
      <c r="C62" s="7" t="s">
        <v>323</v>
      </c>
      <c r="D62" s="12" t="s">
        <v>211</v>
      </c>
      <c r="E62" s="12" t="s">
        <v>340</v>
      </c>
      <c r="F62" s="12">
        <v>1351</v>
      </c>
      <c r="G62" s="13" t="s">
        <v>101</v>
      </c>
      <c r="H62" s="13" t="s">
        <v>331</v>
      </c>
      <c r="I62" s="12" t="s">
        <v>326</v>
      </c>
      <c r="J62" s="7" t="s">
        <v>452</v>
      </c>
      <c r="K62" s="14">
        <v>45694</v>
      </c>
      <c r="L62" s="12" t="s">
        <v>326</v>
      </c>
    </row>
    <row r="63" spans="1:12" ht="15.75" customHeight="1" x14ac:dyDescent="0.3">
      <c r="A63" s="12">
        <v>59</v>
      </c>
      <c r="B63" s="12" t="s">
        <v>209</v>
      </c>
      <c r="C63" s="7" t="s">
        <v>323</v>
      </c>
      <c r="D63" s="19" t="s">
        <v>215</v>
      </c>
      <c r="E63" s="12" t="s">
        <v>341</v>
      </c>
      <c r="F63" s="12">
        <v>1354</v>
      </c>
      <c r="G63" s="13" t="s">
        <v>342</v>
      </c>
      <c r="H63" s="13" t="s">
        <v>331</v>
      </c>
      <c r="I63" s="12" t="s">
        <v>326</v>
      </c>
      <c r="J63" s="7" t="s">
        <v>452</v>
      </c>
      <c r="K63" s="24">
        <v>45712</v>
      </c>
      <c r="L63" s="12" t="s">
        <v>326</v>
      </c>
    </row>
    <row r="64" spans="1:12" ht="18" customHeight="1" x14ac:dyDescent="0.3">
      <c r="A64" s="12">
        <v>60</v>
      </c>
      <c r="B64" s="12" t="s">
        <v>209</v>
      </c>
      <c r="C64" s="7" t="s">
        <v>323</v>
      </c>
      <c r="D64" s="19" t="s">
        <v>215</v>
      </c>
      <c r="E64" s="12" t="s">
        <v>343</v>
      </c>
      <c r="F64" s="12">
        <v>1356</v>
      </c>
      <c r="G64" s="13" t="s">
        <v>344</v>
      </c>
      <c r="H64" s="13" t="s">
        <v>331</v>
      </c>
      <c r="I64" s="12" t="s">
        <v>326</v>
      </c>
      <c r="J64" s="7" t="s">
        <v>452</v>
      </c>
      <c r="K64" s="24">
        <v>45722</v>
      </c>
      <c r="L64" s="12" t="s">
        <v>326</v>
      </c>
    </row>
    <row r="65" spans="1:12" ht="15.75" customHeight="1" x14ac:dyDescent="0.3">
      <c r="A65" s="12">
        <v>61</v>
      </c>
      <c r="B65" s="12" t="s">
        <v>209</v>
      </c>
      <c r="C65" s="7" t="s">
        <v>323</v>
      </c>
      <c r="D65" s="12" t="s">
        <v>211</v>
      </c>
      <c r="E65" s="12" t="s">
        <v>345</v>
      </c>
      <c r="F65" s="12">
        <v>1357</v>
      </c>
      <c r="G65" s="13" t="s">
        <v>55</v>
      </c>
      <c r="H65" s="13" t="s">
        <v>331</v>
      </c>
      <c r="I65" s="12" t="s">
        <v>326</v>
      </c>
      <c r="J65" s="7" t="s">
        <v>452</v>
      </c>
      <c r="K65" s="14">
        <v>45733</v>
      </c>
      <c r="L65" s="12" t="s">
        <v>326</v>
      </c>
    </row>
    <row r="66" spans="1:12" ht="15.75" customHeight="1" x14ac:dyDescent="0.3">
      <c r="A66" s="12">
        <v>62</v>
      </c>
      <c r="B66" s="12" t="s">
        <v>209</v>
      </c>
      <c r="C66" s="12" t="s">
        <v>323</v>
      </c>
      <c r="D66" s="12" t="s">
        <v>211</v>
      </c>
      <c r="E66" s="12" t="s">
        <v>346</v>
      </c>
      <c r="F66" s="12">
        <v>1365</v>
      </c>
      <c r="G66" s="13" t="s">
        <v>347</v>
      </c>
      <c r="H66" s="13" t="s">
        <v>331</v>
      </c>
      <c r="I66" s="12" t="s">
        <v>326</v>
      </c>
      <c r="J66" s="7" t="s">
        <v>452</v>
      </c>
      <c r="K66" s="14">
        <v>44611</v>
      </c>
      <c r="L66" s="12" t="s">
        <v>326</v>
      </c>
    </row>
    <row r="67" spans="1:12" ht="15.75" customHeight="1" x14ac:dyDescent="0.3">
      <c r="A67" s="12">
        <v>63</v>
      </c>
      <c r="B67" s="12" t="s">
        <v>209</v>
      </c>
      <c r="C67" s="7" t="s">
        <v>323</v>
      </c>
      <c r="D67" s="19" t="s">
        <v>215</v>
      </c>
      <c r="E67" s="12" t="s">
        <v>348</v>
      </c>
      <c r="F67" s="12">
        <v>1361</v>
      </c>
      <c r="G67" s="13" t="s">
        <v>349</v>
      </c>
      <c r="H67" s="13" t="s">
        <v>331</v>
      </c>
      <c r="I67" s="12" t="s">
        <v>326</v>
      </c>
      <c r="J67" s="7" t="s">
        <v>452</v>
      </c>
      <c r="K67" s="14">
        <v>45770</v>
      </c>
      <c r="L67" s="12" t="s">
        <v>326</v>
      </c>
    </row>
    <row r="68" spans="1:12" ht="15.75" customHeight="1" x14ac:dyDescent="0.3">
      <c r="A68" s="12">
        <v>64</v>
      </c>
      <c r="B68" s="12" t="s">
        <v>209</v>
      </c>
      <c r="C68" s="7" t="s">
        <v>323</v>
      </c>
      <c r="D68" s="19" t="s">
        <v>215</v>
      </c>
      <c r="E68" s="12" t="s">
        <v>350</v>
      </c>
      <c r="F68" s="12">
        <v>1359</v>
      </c>
      <c r="G68" s="13" t="s">
        <v>351</v>
      </c>
      <c r="H68" s="13" t="s">
        <v>331</v>
      </c>
      <c r="I68" s="12" t="s">
        <v>326</v>
      </c>
      <c r="J68" s="7" t="s">
        <v>452</v>
      </c>
      <c r="K68" s="14">
        <v>45761</v>
      </c>
      <c r="L68" s="12" t="s">
        <v>326</v>
      </c>
    </row>
    <row r="69" spans="1:12" ht="15.75" customHeight="1" x14ac:dyDescent="0.3">
      <c r="A69" s="12">
        <v>65</v>
      </c>
      <c r="B69" s="12" t="s">
        <v>209</v>
      </c>
      <c r="C69" s="7" t="s">
        <v>323</v>
      </c>
      <c r="D69" s="12" t="s">
        <v>211</v>
      </c>
      <c r="E69" s="12" t="s">
        <v>352</v>
      </c>
      <c r="F69" s="12">
        <v>1336</v>
      </c>
      <c r="G69" s="13" t="s">
        <v>182</v>
      </c>
      <c r="H69" s="13" t="s">
        <v>325</v>
      </c>
      <c r="I69" s="12" t="s">
        <v>353</v>
      </c>
      <c r="J69" s="7" t="s">
        <v>453</v>
      </c>
      <c r="K69" s="14">
        <v>45523</v>
      </c>
      <c r="L69" s="12" t="s">
        <v>353</v>
      </c>
    </row>
    <row r="70" spans="1:12" ht="15.75" customHeight="1" x14ac:dyDescent="0.3">
      <c r="A70" s="12">
        <v>66</v>
      </c>
      <c r="B70" s="12" t="s">
        <v>209</v>
      </c>
      <c r="C70" s="7" t="s">
        <v>323</v>
      </c>
      <c r="D70" s="19" t="s">
        <v>215</v>
      </c>
      <c r="E70" s="12" t="s">
        <v>354</v>
      </c>
      <c r="F70" s="12">
        <v>1218</v>
      </c>
      <c r="G70" s="13" t="s">
        <v>355</v>
      </c>
      <c r="H70" s="13" t="s">
        <v>331</v>
      </c>
      <c r="I70" s="12" t="s">
        <v>353</v>
      </c>
      <c r="J70" s="7" t="s">
        <v>452</v>
      </c>
      <c r="K70" s="24">
        <v>44746</v>
      </c>
      <c r="L70" s="12" t="s">
        <v>353</v>
      </c>
    </row>
    <row r="71" spans="1:12" ht="15.75" customHeight="1" x14ac:dyDescent="0.3">
      <c r="A71" s="12">
        <v>67</v>
      </c>
      <c r="B71" s="12" t="s">
        <v>209</v>
      </c>
      <c r="C71" s="7" t="s">
        <v>323</v>
      </c>
      <c r="D71" s="12" t="s">
        <v>211</v>
      </c>
      <c r="E71" s="12" t="s">
        <v>356</v>
      </c>
      <c r="F71" s="12">
        <v>1340</v>
      </c>
      <c r="G71" s="13" t="s">
        <v>49</v>
      </c>
      <c r="H71" s="13" t="s">
        <v>331</v>
      </c>
      <c r="I71" s="12" t="s">
        <v>368</v>
      </c>
      <c r="J71" s="7" t="s">
        <v>452</v>
      </c>
      <c r="K71" s="14">
        <v>45530</v>
      </c>
      <c r="L71" s="12" t="s">
        <v>368</v>
      </c>
    </row>
    <row r="72" spans="1:12" ht="15.75" customHeight="1" x14ac:dyDescent="0.3">
      <c r="A72" s="12">
        <v>68</v>
      </c>
      <c r="B72" s="12" t="s">
        <v>209</v>
      </c>
      <c r="C72" s="7" t="s">
        <v>323</v>
      </c>
      <c r="D72" s="19" t="s">
        <v>215</v>
      </c>
      <c r="E72" s="12" t="s">
        <v>357</v>
      </c>
      <c r="F72" s="12">
        <v>1345</v>
      </c>
      <c r="G72" s="13" t="s">
        <v>358</v>
      </c>
      <c r="H72" s="13" t="s">
        <v>331</v>
      </c>
      <c r="I72" s="12" t="s">
        <v>353</v>
      </c>
      <c r="J72" s="7" t="s">
        <v>452</v>
      </c>
      <c r="K72" s="24">
        <v>45547</v>
      </c>
      <c r="L72" s="12" t="s">
        <v>353</v>
      </c>
    </row>
    <row r="73" spans="1:12" ht="15.75" customHeight="1" x14ac:dyDescent="0.3">
      <c r="A73" s="12">
        <v>69</v>
      </c>
      <c r="B73" s="12" t="s">
        <v>209</v>
      </c>
      <c r="C73" s="7" t="s">
        <v>323</v>
      </c>
      <c r="D73" s="19" t="s">
        <v>215</v>
      </c>
      <c r="E73" s="12" t="s">
        <v>359</v>
      </c>
      <c r="F73" s="12">
        <v>1301</v>
      </c>
      <c r="G73" s="13" t="s">
        <v>360</v>
      </c>
      <c r="H73" s="13" t="s">
        <v>328</v>
      </c>
      <c r="I73" s="12" t="s">
        <v>353</v>
      </c>
      <c r="J73" s="7" t="s">
        <v>452</v>
      </c>
      <c r="K73" s="14">
        <v>45337</v>
      </c>
      <c r="L73" s="12" t="s">
        <v>353</v>
      </c>
    </row>
    <row r="74" spans="1:12" ht="15.75" customHeight="1" x14ac:dyDescent="0.3">
      <c r="A74" s="12">
        <v>70</v>
      </c>
      <c r="B74" s="12" t="s">
        <v>209</v>
      </c>
      <c r="C74" s="7" t="s">
        <v>323</v>
      </c>
      <c r="D74" s="12" t="s">
        <v>211</v>
      </c>
      <c r="E74" s="12" t="s">
        <v>361</v>
      </c>
      <c r="F74" s="12">
        <v>1289</v>
      </c>
      <c r="G74" s="13" t="s">
        <v>79</v>
      </c>
      <c r="H74" s="13" t="s">
        <v>331</v>
      </c>
      <c r="I74" s="12" t="s">
        <v>353</v>
      </c>
      <c r="J74" s="7" t="s">
        <v>452</v>
      </c>
      <c r="K74" s="14">
        <v>45195</v>
      </c>
      <c r="L74" s="12" t="s">
        <v>353</v>
      </c>
    </row>
    <row r="75" spans="1:12" ht="15.75" customHeight="1" x14ac:dyDescent="0.3">
      <c r="A75" s="12">
        <v>71</v>
      </c>
      <c r="B75" s="12" t="s">
        <v>209</v>
      </c>
      <c r="C75" s="7" t="s">
        <v>323</v>
      </c>
      <c r="D75" s="12" t="s">
        <v>211</v>
      </c>
      <c r="E75" s="12" t="s">
        <v>362</v>
      </c>
      <c r="F75" s="12">
        <v>1352</v>
      </c>
      <c r="G75" s="13" t="s">
        <v>72</v>
      </c>
      <c r="H75" s="13" t="s">
        <v>331</v>
      </c>
      <c r="I75" s="12" t="s">
        <v>353</v>
      </c>
      <c r="J75" s="7" t="s">
        <v>452</v>
      </c>
      <c r="K75" s="14">
        <v>45694</v>
      </c>
      <c r="L75" s="12" t="s">
        <v>353</v>
      </c>
    </row>
    <row r="76" spans="1:12" ht="15.75" customHeight="1" x14ac:dyDescent="0.3">
      <c r="A76" s="12">
        <v>72</v>
      </c>
      <c r="B76" s="12" t="s">
        <v>209</v>
      </c>
      <c r="C76" s="7" t="s">
        <v>323</v>
      </c>
      <c r="D76" s="12" t="s">
        <v>211</v>
      </c>
      <c r="E76" s="12" t="s">
        <v>363</v>
      </c>
      <c r="F76" s="12">
        <v>1353</v>
      </c>
      <c r="G76" s="13" t="s">
        <v>82</v>
      </c>
      <c r="H76" s="13" t="s">
        <v>331</v>
      </c>
      <c r="I76" s="12" t="s">
        <v>353</v>
      </c>
      <c r="J76" s="7" t="s">
        <v>452</v>
      </c>
      <c r="K76" s="14">
        <v>45705</v>
      </c>
      <c r="L76" s="12" t="s">
        <v>353</v>
      </c>
    </row>
    <row r="77" spans="1:12" ht="15.75" customHeight="1" x14ac:dyDescent="0.3">
      <c r="A77" s="12">
        <v>73</v>
      </c>
      <c r="B77" s="12" t="s">
        <v>209</v>
      </c>
      <c r="C77" s="7" t="s">
        <v>323</v>
      </c>
      <c r="D77" s="19" t="s">
        <v>215</v>
      </c>
      <c r="E77" s="12" t="s">
        <v>364</v>
      </c>
      <c r="F77" s="12">
        <v>1363</v>
      </c>
      <c r="G77" s="13" t="s">
        <v>365</v>
      </c>
      <c r="H77" s="13" t="s">
        <v>328</v>
      </c>
      <c r="I77" s="7" t="s">
        <v>329</v>
      </c>
      <c r="J77" s="7" t="s">
        <v>452</v>
      </c>
      <c r="K77" s="14">
        <v>45782</v>
      </c>
      <c r="L77" s="7"/>
    </row>
    <row r="78" spans="1:12" ht="15.75" customHeight="1" x14ac:dyDescent="0.3">
      <c r="A78" s="12">
        <v>74</v>
      </c>
      <c r="B78" s="12" t="s">
        <v>209</v>
      </c>
      <c r="C78" s="7" t="s">
        <v>323</v>
      </c>
      <c r="D78" s="12" t="s">
        <v>211</v>
      </c>
      <c r="E78" s="12" t="s">
        <v>366</v>
      </c>
      <c r="F78" s="12">
        <v>1143</v>
      </c>
      <c r="G78" s="13" t="s">
        <v>183</v>
      </c>
      <c r="H78" s="13" t="s">
        <v>325</v>
      </c>
      <c r="I78" s="12" t="s">
        <v>339</v>
      </c>
      <c r="J78" s="7" t="s">
        <v>453</v>
      </c>
      <c r="K78" s="14">
        <v>44272</v>
      </c>
      <c r="L78" s="12" t="s">
        <v>339</v>
      </c>
    </row>
    <row r="79" spans="1:12" ht="15.75" customHeight="1" x14ac:dyDescent="0.3">
      <c r="A79" s="12">
        <v>75</v>
      </c>
      <c r="B79" s="12" t="s">
        <v>209</v>
      </c>
      <c r="C79" s="7" t="s">
        <v>323</v>
      </c>
      <c r="D79" s="12" t="s">
        <v>211</v>
      </c>
      <c r="E79" s="12" t="s">
        <v>367</v>
      </c>
      <c r="F79" s="12">
        <v>1210</v>
      </c>
      <c r="G79" s="13" t="s">
        <v>124</v>
      </c>
      <c r="H79" s="13" t="s">
        <v>325</v>
      </c>
      <c r="I79" s="12" t="s">
        <v>368</v>
      </c>
      <c r="J79" s="7" t="s">
        <v>453</v>
      </c>
      <c r="K79" s="22">
        <v>44722</v>
      </c>
      <c r="L79" s="12" t="s">
        <v>368</v>
      </c>
    </row>
    <row r="80" spans="1:12" ht="15.75" customHeight="1" x14ac:dyDescent="0.3">
      <c r="A80" s="12">
        <v>76</v>
      </c>
      <c r="B80" s="12" t="s">
        <v>209</v>
      </c>
      <c r="C80" s="7" t="s">
        <v>323</v>
      </c>
      <c r="D80" s="12" t="s">
        <v>211</v>
      </c>
      <c r="E80" s="12" t="s">
        <v>369</v>
      </c>
      <c r="F80" s="12">
        <v>1179</v>
      </c>
      <c r="G80" s="13" t="s">
        <v>85</v>
      </c>
      <c r="H80" s="13" t="s">
        <v>331</v>
      </c>
      <c r="I80" s="12" t="s">
        <v>339</v>
      </c>
      <c r="J80" s="7" t="s">
        <v>452</v>
      </c>
      <c r="K80" s="14">
        <v>44855</v>
      </c>
      <c r="L80" s="12" t="s">
        <v>339</v>
      </c>
    </row>
    <row r="81" spans="1:12" ht="15.75" customHeight="1" x14ac:dyDescent="0.3">
      <c r="A81" s="12">
        <v>77</v>
      </c>
      <c r="B81" s="12" t="s">
        <v>209</v>
      </c>
      <c r="C81" s="7" t="s">
        <v>323</v>
      </c>
      <c r="D81" s="12" t="s">
        <v>211</v>
      </c>
      <c r="E81" s="12" t="s">
        <v>370</v>
      </c>
      <c r="F81" s="12">
        <v>1246</v>
      </c>
      <c r="G81" s="13" t="s">
        <v>106</v>
      </c>
      <c r="H81" s="13" t="s">
        <v>331</v>
      </c>
      <c r="I81" s="12" t="s">
        <v>339</v>
      </c>
      <c r="J81" s="7" t="s">
        <v>452</v>
      </c>
      <c r="K81" s="14">
        <v>44924</v>
      </c>
      <c r="L81" s="12" t="s">
        <v>339</v>
      </c>
    </row>
    <row r="82" spans="1:12" ht="15.75" customHeight="1" x14ac:dyDescent="0.3">
      <c r="A82" s="12">
        <v>78</v>
      </c>
      <c r="B82" s="12" t="s">
        <v>209</v>
      </c>
      <c r="C82" s="7" t="s">
        <v>210</v>
      </c>
      <c r="D82" s="25" t="s">
        <v>237</v>
      </c>
      <c r="E82" s="12" t="s">
        <v>371</v>
      </c>
      <c r="F82" s="18"/>
      <c r="G82" s="13" t="s">
        <v>485</v>
      </c>
      <c r="H82" s="13" t="s">
        <v>328</v>
      </c>
      <c r="I82" s="12" t="s">
        <v>353</v>
      </c>
      <c r="J82" s="7" t="s">
        <v>452</v>
      </c>
      <c r="K82" s="14">
        <v>45740</v>
      </c>
      <c r="L82" s="7" t="s">
        <v>353</v>
      </c>
    </row>
    <row r="83" spans="1:12" ht="15.75" customHeight="1" x14ac:dyDescent="0.3">
      <c r="A83" s="12">
        <v>79</v>
      </c>
      <c r="B83" s="12" t="s">
        <v>209</v>
      </c>
      <c r="C83" s="7" t="s">
        <v>323</v>
      </c>
      <c r="D83" s="19" t="s">
        <v>215</v>
      </c>
      <c r="E83" s="12" t="s">
        <v>372</v>
      </c>
      <c r="F83" s="12">
        <v>1337</v>
      </c>
      <c r="G83" s="13" t="s">
        <v>373</v>
      </c>
      <c r="H83" s="13" t="s">
        <v>325</v>
      </c>
      <c r="I83" s="12" t="s">
        <v>368</v>
      </c>
      <c r="J83" s="7" t="s">
        <v>453</v>
      </c>
      <c r="K83" s="14">
        <v>45523</v>
      </c>
      <c r="L83" s="12" t="s">
        <v>368</v>
      </c>
    </row>
    <row r="84" spans="1:12" ht="15.75" customHeight="1" x14ac:dyDescent="0.3">
      <c r="A84" s="12">
        <v>80</v>
      </c>
      <c r="B84" s="12" t="s">
        <v>209</v>
      </c>
      <c r="C84" s="7" t="s">
        <v>210</v>
      </c>
      <c r="D84" s="12" t="s">
        <v>211</v>
      </c>
      <c r="E84" s="12" t="s">
        <v>374</v>
      </c>
      <c r="F84" s="12">
        <v>1332</v>
      </c>
      <c r="G84" s="13" t="s">
        <v>151</v>
      </c>
      <c r="H84" s="13" t="s">
        <v>328</v>
      </c>
      <c r="I84" s="12" t="s">
        <v>368</v>
      </c>
      <c r="J84" s="7" t="s">
        <v>452</v>
      </c>
      <c r="K84" s="14">
        <v>45496</v>
      </c>
      <c r="L84" s="7" t="s">
        <v>368</v>
      </c>
    </row>
    <row r="85" spans="1:12" ht="15.75" customHeight="1" x14ac:dyDescent="0.3">
      <c r="A85" s="12">
        <v>81</v>
      </c>
      <c r="B85" s="12" t="s">
        <v>209</v>
      </c>
      <c r="C85" s="7" t="s">
        <v>323</v>
      </c>
      <c r="D85" s="19" t="s">
        <v>215</v>
      </c>
      <c r="E85" s="12" t="s">
        <v>375</v>
      </c>
      <c r="F85" s="12">
        <v>1266</v>
      </c>
      <c r="G85" s="13" t="s">
        <v>116</v>
      </c>
      <c r="H85" s="13" t="s">
        <v>331</v>
      </c>
      <c r="I85" s="12" t="s">
        <v>368</v>
      </c>
      <c r="J85" s="7" t="s">
        <v>452</v>
      </c>
      <c r="K85" s="14">
        <v>45020</v>
      </c>
      <c r="L85" s="12" t="s">
        <v>368</v>
      </c>
    </row>
    <row r="86" spans="1:12" ht="15.75" customHeight="1" x14ac:dyDescent="0.3">
      <c r="A86" s="12">
        <v>82</v>
      </c>
      <c r="B86" s="12" t="s">
        <v>209</v>
      </c>
      <c r="C86" s="7" t="s">
        <v>323</v>
      </c>
      <c r="D86" s="12" t="s">
        <v>211</v>
      </c>
      <c r="E86" s="12" t="s">
        <v>376</v>
      </c>
      <c r="F86" s="12">
        <v>1300</v>
      </c>
      <c r="G86" s="13" t="s">
        <v>24</v>
      </c>
      <c r="H86" s="13" t="s">
        <v>331</v>
      </c>
      <c r="I86" s="12" t="s">
        <v>368</v>
      </c>
      <c r="J86" s="7" t="s">
        <v>452</v>
      </c>
      <c r="K86" s="14">
        <v>45324</v>
      </c>
      <c r="L86" s="12" t="s">
        <v>368</v>
      </c>
    </row>
    <row r="87" spans="1:12" ht="15.75" customHeight="1" x14ac:dyDescent="0.3">
      <c r="A87" s="12">
        <v>83</v>
      </c>
      <c r="B87" s="12" t="s">
        <v>209</v>
      </c>
      <c r="C87" s="7" t="s">
        <v>323</v>
      </c>
      <c r="D87" s="16" t="s">
        <v>237</v>
      </c>
      <c r="E87" s="7" t="s">
        <v>377</v>
      </c>
      <c r="F87" s="7">
        <v>1360</v>
      </c>
      <c r="G87" s="26" t="s">
        <v>90</v>
      </c>
      <c r="H87" s="13" t="s">
        <v>331</v>
      </c>
      <c r="I87" s="12" t="s">
        <v>368</v>
      </c>
      <c r="J87" s="7" t="s">
        <v>452</v>
      </c>
      <c r="K87" s="9">
        <v>45764</v>
      </c>
      <c r="L87" s="12" t="s">
        <v>368</v>
      </c>
    </row>
    <row r="88" spans="1:12" ht="15.75" customHeight="1" x14ac:dyDescent="0.3">
      <c r="A88" s="7">
        <v>84</v>
      </c>
      <c r="B88" s="7" t="s">
        <v>209</v>
      </c>
      <c r="C88" s="7" t="s">
        <v>210</v>
      </c>
      <c r="D88" s="7" t="s">
        <v>211</v>
      </c>
      <c r="E88" s="7" t="s">
        <v>378</v>
      </c>
      <c r="F88" s="11"/>
      <c r="G88" s="27" t="s">
        <v>153</v>
      </c>
      <c r="H88" s="8" t="s">
        <v>379</v>
      </c>
      <c r="I88" s="7" t="s">
        <v>483</v>
      </c>
      <c r="J88" s="7" t="s">
        <v>453</v>
      </c>
      <c r="K88" s="9">
        <v>44334</v>
      </c>
      <c r="L88" s="7" t="s">
        <v>474</v>
      </c>
    </row>
    <row r="89" spans="1:12" ht="15.75" customHeight="1" x14ac:dyDescent="0.3">
      <c r="A89" s="7">
        <v>85</v>
      </c>
      <c r="B89" s="7" t="s">
        <v>209</v>
      </c>
      <c r="C89" s="7" t="s">
        <v>260</v>
      </c>
      <c r="D89" s="10" t="s">
        <v>215</v>
      </c>
      <c r="E89" s="7" t="s">
        <v>380</v>
      </c>
      <c r="F89" s="11"/>
      <c r="G89" s="8" t="s">
        <v>94</v>
      </c>
      <c r="H89" s="8" t="s">
        <v>381</v>
      </c>
      <c r="I89" s="7" t="s">
        <v>483</v>
      </c>
      <c r="J89" s="7" t="s">
        <v>452</v>
      </c>
      <c r="K89" s="9">
        <v>44781</v>
      </c>
      <c r="L89" s="7" t="s">
        <v>474</v>
      </c>
    </row>
    <row r="90" spans="1:12" ht="15.75" customHeight="1" x14ac:dyDescent="0.3">
      <c r="A90" s="7">
        <v>86</v>
      </c>
      <c r="B90" s="7" t="s">
        <v>209</v>
      </c>
      <c r="C90" s="7" t="s">
        <v>260</v>
      </c>
      <c r="D90" s="7" t="s">
        <v>211</v>
      </c>
      <c r="E90" s="7" t="s">
        <v>382</v>
      </c>
      <c r="F90" s="11"/>
      <c r="G90" s="8" t="s">
        <v>65</v>
      </c>
      <c r="H90" s="8" t="s">
        <v>381</v>
      </c>
      <c r="I90" s="7" t="s">
        <v>483</v>
      </c>
      <c r="J90" s="7" t="s">
        <v>452</v>
      </c>
      <c r="K90" s="9">
        <v>45146</v>
      </c>
      <c r="L90" s="7" t="s">
        <v>474</v>
      </c>
    </row>
    <row r="91" spans="1:12" ht="15.75" customHeight="1" x14ac:dyDescent="0.3">
      <c r="A91" s="7">
        <v>87</v>
      </c>
      <c r="B91" s="7" t="s">
        <v>209</v>
      </c>
      <c r="C91" s="7" t="s">
        <v>260</v>
      </c>
      <c r="D91" s="7" t="s">
        <v>211</v>
      </c>
      <c r="E91" s="7" t="s">
        <v>383</v>
      </c>
      <c r="F91" s="11"/>
      <c r="G91" s="27" t="s">
        <v>471</v>
      </c>
      <c r="H91" s="8" t="s">
        <v>381</v>
      </c>
      <c r="I91" s="7" t="s">
        <v>483</v>
      </c>
      <c r="J91" s="7" t="s">
        <v>452</v>
      </c>
      <c r="K91" s="9">
        <v>45208</v>
      </c>
      <c r="L91" s="7" t="s">
        <v>474</v>
      </c>
    </row>
    <row r="92" spans="1:12" ht="15.75" customHeight="1" x14ac:dyDescent="0.3">
      <c r="A92" s="7">
        <v>88</v>
      </c>
      <c r="B92" s="7" t="s">
        <v>209</v>
      </c>
      <c r="C92" s="7" t="s">
        <v>260</v>
      </c>
      <c r="D92" s="7" t="s">
        <v>211</v>
      </c>
      <c r="E92" s="12" t="s">
        <v>384</v>
      </c>
      <c r="F92" s="18"/>
      <c r="G92" s="13" t="s">
        <v>385</v>
      </c>
      <c r="H92" s="8" t="s">
        <v>381</v>
      </c>
      <c r="I92" s="7" t="s">
        <v>483</v>
      </c>
      <c r="J92" s="7" t="s">
        <v>452</v>
      </c>
      <c r="K92" s="9">
        <v>45378</v>
      </c>
      <c r="L92" s="7" t="s">
        <v>474</v>
      </c>
    </row>
    <row r="93" spans="1:12" ht="15.75" customHeight="1" x14ac:dyDescent="0.3">
      <c r="A93" s="7">
        <v>89</v>
      </c>
      <c r="B93" s="7" t="s">
        <v>209</v>
      </c>
      <c r="C93" s="7" t="s">
        <v>260</v>
      </c>
      <c r="D93" s="7" t="s">
        <v>211</v>
      </c>
      <c r="E93" s="12" t="s">
        <v>386</v>
      </c>
      <c r="F93" s="18"/>
      <c r="G93" s="28" t="s">
        <v>387</v>
      </c>
      <c r="H93" s="8" t="s">
        <v>381</v>
      </c>
      <c r="I93" s="7" t="s">
        <v>483</v>
      </c>
      <c r="J93" s="7" t="s">
        <v>452</v>
      </c>
      <c r="K93" s="9">
        <v>45272</v>
      </c>
      <c r="L93" s="7" t="s">
        <v>474</v>
      </c>
    </row>
    <row r="94" spans="1:12" ht="15.75" customHeight="1" x14ac:dyDescent="0.3">
      <c r="A94" s="7">
        <v>90</v>
      </c>
      <c r="B94" s="7" t="s">
        <v>209</v>
      </c>
      <c r="C94" s="7" t="s">
        <v>260</v>
      </c>
      <c r="D94" s="7" t="s">
        <v>211</v>
      </c>
      <c r="E94" s="12" t="s">
        <v>388</v>
      </c>
      <c r="F94" s="18"/>
      <c r="G94" s="13" t="s">
        <v>146</v>
      </c>
      <c r="H94" s="8" t="s">
        <v>381</v>
      </c>
      <c r="I94" s="7" t="s">
        <v>483</v>
      </c>
      <c r="J94" s="7" t="s">
        <v>452</v>
      </c>
      <c r="K94" s="9">
        <v>45191</v>
      </c>
      <c r="L94" s="7" t="s">
        <v>474</v>
      </c>
    </row>
    <row r="95" spans="1:12" ht="15.75" customHeight="1" x14ac:dyDescent="0.3">
      <c r="A95" s="7">
        <v>91</v>
      </c>
      <c r="B95" s="7" t="s">
        <v>209</v>
      </c>
      <c r="C95" s="7" t="s">
        <v>260</v>
      </c>
      <c r="D95" s="10" t="s">
        <v>215</v>
      </c>
      <c r="E95" s="12" t="s">
        <v>389</v>
      </c>
      <c r="F95" s="18"/>
      <c r="G95" s="13" t="s">
        <v>390</v>
      </c>
      <c r="H95" s="8" t="s">
        <v>381</v>
      </c>
      <c r="I95" s="7" t="s">
        <v>483</v>
      </c>
      <c r="J95" s="7" t="s">
        <v>452</v>
      </c>
      <c r="K95" s="15">
        <v>45203</v>
      </c>
      <c r="L95" s="7" t="s">
        <v>474</v>
      </c>
    </row>
    <row r="96" spans="1:12" ht="15.75" customHeight="1" x14ac:dyDescent="0.3">
      <c r="A96" s="7">
        <v>92</v>
      </c>
      <c r="B96" s="7" t="s">
        <v>209</v>
      </c>
      <c r="C96" s="7" t="s">
        <v>260</v>
      </c>
      <c r="D96" s="10" t="s">
        <v>215</v>
      </c>
      <c r="E96" s="12" t="s">
        <v>391</v>
      </c>
      <c r="F96" s="18"/>
      <c r="G96" s="13" t="s">
        <v>392</v>
      </c>
      <c r="H96" s="8" t="s">
        <v>381</v>
      </c>
      <c r="I96" s="7" t="s">
        <v>483</v>
      </c>
      <c r="J96" s="7" t="s">
        <v>452</v>
      </c>
      <c r="K96" s="15">
        <v>45352</v>
      </c>
      <c r="L96" s="7" t="s">
        <v>474</v>
      </c>
    </row>
    <row r="97" spans="1:12" ht="15.75" customHeight="1" x14ac:dyDescent="0.3">
      <c r="A97" s="7">
        <v>93</v>
      </c>
      <c r="B97" s="7" t="s">
        <v>209</v>
      </c>
      <c r="C97" s="7" t="s">
        <v>260</v>
      </c>
      <c r="D97" s="10" t="s">
        <v>215</v>
      </c>
      <c r="E97" s="12" t="s">
        <v>393</v>
      </c>
      <c r="F97" s="18"/>
      <c r="G97" s="28" t="s">
        <v>394</v>
      </c>
      <c r="H97" s="8" t="s">
        <v>381</v>
      </c>
      <c r="I97" s="7" t="s">
        <v>483</v>
      </c>
      <c r="J97" s="7" t="s">
        <v>452</v>
      </c>
      <c r="K97" s="9">
        <v>45355</v>
      </c>
      <c r="L97" s="7" t="s">
        <v>474</v>
      </c>
    </row>
    <row r="98" spans="1:12" ht="15.75" customHeight="1" x14ac:dyDescent="0.3">
      <c r="A98" s="7">
        <v>94</v>
      </c>
      <c r="B98" s="7" t="s">
        <v>209</v>
      </c>
      <c r="C98" s="7" t="s">
        <v>210</v>
      </c>
      <c r="D98" s="10" t="s">
        <v>215</v>
      </c>
      <c r="E98" s="12" t="s">
        <v>395</v>
      </c>
      <c r="F98" s="18"/>
      <c r="G98" s="13" t="s">
        <v>190</v>
      </c>
      <c r="H98" s="8" t="s">
        <v>396</v>
      </c>
      <c r="I98" s="7" t="s">
        <v>483</v>
      </c>
      <c r="J98" s="7" t="s">
        <v>452</v>
      </c>
      <c r="K98" s="9">
        <v>45454</v>
      </c>
      <c r="L98" s="7" t="s">
        <v>474</v>
      </c>
    </row>
    <row r="99" spans="1:12" ht="15.75" customHeight="1" x14ac:dyDescent="0.3">
      <c r="A99" s="7">
        <v>95</v>
      </c>
      <c r="B99" s="7" t="s">
        <v>209</v>
      </c>
      <c r="C99" s="7" t="s">
        <v>260</v>
      </c>
      <c r="D99" s="10" t="s">
        <v>215</v>
      </c>
      <c r="E99" s="7" t="s">
        <v>397</v>
      </c>
      <c r="F99" s="11"/>
      <c r="G99" s="8" t="s">
        <v>398</v>
      </c>
      <c r="H99" s="8" t="s">
        <v>381</v>
      </c>
      <c r="I99" s="7" t="s">
        <v>483</v>
      </c>
      <c r="J99" s="7" t="s">
        <v>452</v>
      </c>
      <c r="K99" s="15">
        <v>45444</v>
      </c>
      <c r="L99" s="7" t="s">
        <v>474</v>
      </c>
    </row>
    <row r="100" spans="1:12" ht="15.75" customHeight="1" x14ac:dyDescent="0.3">
      <c r="A100" s="7">
        <v>96</v>
      </c>
      <c r="B100" s="7" t="s">
        <v>209</v>
      </c>
      <c r="C100" s="7" t="s">
        <v>260</v>
      </c>
      <c r="D100" s="10" t="s">
        <v>215</v>
      </c>
      <c r="E100" s="7" t="s">
        <v>399</v>
      </c>
      <c r="F100" s="11"/>
      <c r="G100" s="8" t="s">
        <v>400</v>
      </c>
      <c r="H100" s="8" t="s">
        <v>381</v>
      </c>
      <c r="I100" s="7" t="s">
        <v>483</v>
      </c>
      <c r="J100" s="7" t="s">
        <v>452</v>
      </c>
      <c r="K100" s="15">
        <v>45520</v>
      </c>
      <c r="L100" s="7" t="s">
        <v>474</v>
      </c>
    </row>
    <row r="101" spans="1:12" ht="15.75" customHeight="1" x14ac:dyDescent="0.3">
      <c r="A101" s="7">
        <v>97</v>
      </c>
      <c r="B101" s="7" t="s">
        <v>209</v>
      </c>
      <c r="C101" s="7" t="s">
        <v>260</v>
      </c>
      <c r="D101" s="10" t="s">
        <v>215</v>
      </c>
      <c r="E101" s="7" t="s">
        <v>401</v>
      </c>
      <c r="F101" s="11"/>
      <c r="G101" s="27" t="s">
        <v>402</v>
      </c>
      <c r="H101" s="8" t="s">
        <v>381</v>
      </c>
      <c r="I101" s="7" t="s">
        <v>483</v>
      </c>
      <c r="J101" s="7" t="s">
        <v>452</v>
      </c>
      <c r="K101" s="15">
        <v>45526</v>
      </c>
      <c r="L101" s="7" t="s">
        <v>474</v>
      </c>
    </row>
    <row r="102" spans="1:12" ht="15.75" customHeight="1" x14ac:dyDescent="0.3">
      <c r="A102" s="7">
        <v>98</v>
      </c>
      <c r="B102" s="7" t="s">
        <v>209</v>
      </c>
      <c r="C102" s="7" t="s">
        <v>260</v>
      </c>
      <c r="D102" s="10" t="s">
        <v>215</v>
      </c>
      <c r="E102" s="7" t="s">
        <v>403</v>
      </c>
      <c r="F102" s="11"/>
      <c r="G102" s="27" t="s">
        <v>404</v>
      </c>
      <c r="H102" s="8" t="s">
        <v>381</v>
      </c>
      <c r="I102" s="7" t="s">
        <v>483</v>
      </c>
      <c r="J102" s="7" t="s">
        <v>452</v>
      </c>
      <c r="K102" s="9">
        <v>45544</v>
      </c>
      <c r="L102" s="7" t="s">
        <v>474</v>
      </c>
    </row>
    <row r="103" spans="1:12" ht="15.75" customHeight="1" x14ac:dyDescent="0.3">
      <c r="A103" s="7">
        <v>99</v>
      </c>
      <c r="B103" s="7" t="s">
        <v>209</v>
      </c>
      <c r="C103" s="7" t="s">
        <v>260</v>
      </c>
      <c r="D103" s="7" t="s">
        <v>211</v>
      </c>
      <c r="E103" s="7" t="s">
        <v>405</v>
      </c>
      <c r="F103" s="11"/>
      <c r="G103" s="8" t="s">
        <v>406</v>
      </c>
      <c r="H103" s="8" t="s">
        <v>381</v>
      </c>
      <c r="I103" s="7" t="s">
        <v>483</v>
      </c>
      <c r="J103" s="7" t="s">
        <v>452</v>
      </c>
      <c r="K103" s="9">
        <v>45549</v>
      </c>
      <c r="L103" s="7" t="s">
        <v>474</v>
      </c>
    </row>
    <row r="104" spans="1:12" ht="15.75" customHeight="1" x14ac:dyDescent="0.3">
      <c r="A104" s="7">
        <v>100</v>
      </c>
      <c r="B104" s="7" t="s">
        <v>209</v>
      </c>
      <c r="C104" s="7" t="s">
        <v>260</v>
      </c>
      <c r="D104" s="10" t="s">
        <v>215</v>
      </c>
      <c r="E104" s="7" t="s">
        <v>407</v>
      </c>
      <c r="F104" s="11"/>
      <c r="G104" s="29" t="s">
        <v>408</v>
      </c>
      <c r="H104" s="8" t="s">
        <v>381</v>
      </c>
      <c r="I104" s="7" t="s">
        <v>483</v>
      </c>
      <c r="J104" s="7" t="s">
        <v>452</v>
      </c>
      <c r="K104" s="15">
        <v>45575</v>
      </c>
      <c r="L104" s="7" t="s">
        <v>474</v>
      </c>
    </row>
    <row r="105" spans="1:12" ht="15.75" customHeight="1" x14ac:dyDescent="0.3">
      <c r="A105" s="7">
        <v>101</v>
      </c>
      <c r="B105" s="7" t="s">
        <v>209</v>
      </c>
      <c r="C105" s="7" t="s">
        <v>260</v>
      </c>
      <c r="D105" s="10" t="s">
        <v>215</v>
      </c>
      <c r="E105" s="7" t="s">
        <v>409</v>
      </c>
      <c r="F105" s="11"/>
      <c r="G105" s="29" t="s">
        <v>410</v>
      </c>
      <c r="H105" s="8" t="s">
        <v>381</v>
      </c>
      <c r="I105" s="7" t="s">
        <v>483</v>
      </c>
      <c r="J105" s="7" t="s">
        <v>452</v>
      </c>
      <c r="K105" s="15">
        <v>45551</v>
      </c>
      <c r="L105" s="7" t="s">
        <v>474</v>
      </c>
    </row>
    <row r="106" spans="1:12" ht="15.75" customHeight="1" x14ac:dyDescent="0.3">
      <c r="A106" s="7">
        <v>102</v>
      </c>
      <c r="B106" s="7" t="s">
        <v>209</v>
      </c>
      <c r="C106" s="7" t="s">
        <v>260</v>
      </c>
      <c r="D106" s="7" t="s">
        <v>211</v>
      </c>
      <c r="E106" s="7" t="s">
        <v>411</v>
      </c>
      <c r="F106" s="11"/>
      <c r="G106" s="29" t="s">
        <v>412</v>
      </c>
      <c r="H106" s="8" t="s">
        <v>381</v>
      </c>
      <c r="I106" s="7" t="s">
        <v>483</v>
      </c>
      <c r="J106" s="7" t="s">
        <v>452</v>
      </c>
      <c r="K106" s="9">
        <v>45587</v>
      </c>
      <c r="L106" s="7" t="s">
        <v>474</v>
      </c>
    </row>
    <row r="107" spans="1:12" ht="15.75" customHeight="1" x14ac:dyDescent="0.3">
      <c r="A107" s="7">
        <v>103</v>
      </c>
      <c r="B107" s="7" t="s">
        <v>209</v>
      </c>
      <c r="C107" s="7" t="s">
        <v>260</v>
      </c>
      <c r="D107" s="7" t="s">
        <v>211</v>
      </c>
      <c r="E107" s="7" t="s">
        <v>413</v>
      </c>
      <c r="F107" s="11"/>
      <c r="G107" s="27" t="s">
        <v>414</v>
      </c>
      <c r="H107" s="8" t="s">
        <v>381</v>
      </c>
      <c r="I107" s="7" t="s">
        <v>483</v>
      </c>
      <c r="J107" s="7" t="s">
        <v>452</v>
      </c>
      <c r="K107" s="9">
        <v>45587</v>
      </c>
      <c r="L107" s="7" t="s">
        <v>474</v>
      </c>
    </row>
    <row r="108" spans="1:12" ht="15.75" customHeight="1" x14ac:dyDescent="0.3">
      <c r="A108" s="7">
        <v>104</v>
      </c>
      <c r="B108" s="7" t="s">
        <v>209</v>
      </c>
      <c r="C108" s="7" t="s">
        <v>260</v>
      </c>
      <c r="D108" s="7" t="s">
        <v>211</v>
      </c>
      <c r="E108" s="7" t="s">
        <v>415</v>
      </c>
      <c r="F108" s="11"/>
      <c r="G108" s="27" t="s">
        <v>416</v>
      </c>
      <c r="H108" s="8" t="s">
        <v>381</v>
      </c>
      <c r="I108" s="7" t="s">
        <v>483</v>
      </c>
      <c r="J108" s="7" t="s">
        <v>452</v>
      </c>
      <c r="K108" s="9">
        <v>45587</v>
      </c>
      <c r="L108" s="7" t="s">
        <v>474</v>
      </c>
    </row>
    <row r="109" spans="1:12" ht="15.75" customHeight="1" x14ac:dyDescent="0.3">
      <c r="A109" s="7">
        <v>105</v>
      </c>
      <c r="B109" s="7" t="s">
        <v>209</v>
      </c>
      <c r="C109" s="7" t="s">
        <v>260</v>
      </c>
      <c r="D109" s="10" t="s">
        <v>215</v>
      </c>
      <c r="E109" s="7" t="s">
        <v>417</v>
      </c>
      <c r="F109" s="11"/>
      <c r="G109" s="8" t="s">
        <v>418</v>
      </c>
      <c r="H109" s="8" t="s">
        <v>381</v>
      </c>
      <c r="I109" s="7" t="s">
        <v>483</v>
      </c>
      <c r="J109" s="7" t="s">
        <v>452</v>
      </c>
      <c r="K109" s="15">
        <v>45586</v>
      </c>
      <c r="L109" s="7" t="s">
        <v>474</v>
      </c>
    </row>
    <row r="110" spans="1:12" ht="15.75" customHeight="1" x14ac:dyDescent="0.3">
      <c r="A110" s="7">
        <v>106</v>
      </c>
      <c r="B110" s="7" t="s">
        <v>209</v>
      </c>
      <c r="C110" s="7" t="s">
        <v>260</v>
      </c>
      <c r="D110" s="10" t="s">
        <v>215</v>
      </c>
      <c r="E110" s="7" t="s">
        <v>419</v>
      </c>
      <c r="F110" s="11"/>
      <c r="G110" s="8" t="s">
        <v>420</v>
      </c>
      <c r="H110" s="8" t="s">
        <v>381</v>
      </c>
      <c r="I110" s="7" t="s">
        <v>483</v>
      </c>
      <c r="J110" s="7" t="s">
        <v>452</v>
      </c>
      <c r="K110" s="15">
        <v>45573</v>
      </c>
      <c r="L110" s="7" t="s">
        <v>474</v>
      </c>
    </row>
    <row r="111" spans="1:12" ht="15.75" customHeight="1" x14ac:dyDescent="0.3">
      <c r="A111" s="7">
        <v>107</v>
      </c>
      <c r="B111" s="7" t="s">
        <v>209</v>
      </c>
      <c r="C111" s="7" t="s">
        <v>260</v>
      </c>
      <c r="D111" s="7" t="s">
        <v>211</v>
      </c>
      <c r="E111" s="7" t="s">
        <v>421</v>
      </c>
      <c r="F111" s="11"/>
      <c r="G111" s="8" t="s">
        <v>422</v>
      </c>
      <c r="H111" s="8" t="s">
        <v>381</v>
      </c>
      <c r="I111" s="7" t="s">
        <v>483</v>
      </c>
      <c r="J111" s="7" t="s">
        <v>452</v>
      </c>
      <c r="K111" s="9">
        <v>45559</v>
      </c>
      <c r="L111" s="7" t="s">
        <v>474</v>
      </c>
    </row>
    <row r="112" spans="1:12" ht="15.75" customHeight="1" x14ac:dyDescent="0.3">
      <c r="A112" s="7">
        <v>108</v>
      </c>
      <c r="B112" s="7" t="s">
        <v>209</v>
      </c>
      <c r="C112" s="7" t="s">
        <v>260</v>
      </c>
      <c r="D112" s="10" t="s">
        <v>215</v>
      </c>
      <c r="E112" s="7" t="s">
        <v>423</v>
      </c>
      <c r="F112" s="11"/>
      <c r="G112" s="8" t="s">
        <v>424</v>
      </c>
      <c r="H112" s="8" t="s">
        <v>381</v>
      </c>
      <c r="I112" s="7" t="s">
        <v>483</v>
      </c>
      <c r="J112" s="7" t="s">
        <v>452</v>
      </c>
      <c r="K112" s="9">
        <v>45579</v>
      </c>
      <c r="L112" s="7" t="s">
        <v>474</v>
      </c>
    </row>
    <row r="113" spans="1:12" ht="15.75" customHeight="1" x14ac:dyDescent="0.3">
      <c r="A113" s="7">
        <v>109</v>
      </c>
      <c r="B113" s="7" t="s">
        <v>209</v>
      </c>
      <c r="C113" s="7" t="s">
        <v>260</v>
      </c>
      <c r="D113" s="7" t="s">
        <v>211</v>
      </c>
      <c r="E113" s="7" t="s">
        <v>425</v>
      </c>
      <c r="F113" s="11"/>
      <c r="G113" s="8" t="s">
        <v>426</v>
      </c>
      <c r="H113" s="8" t="s">
        <v>381</v>
      </c>
      <c r="I113" s="7" t="s">
        <v>483</v>
      </c>
      <c r="J113" s="7" t="s">
        <v>452</v>
      </c>
      <c r="K113" s="9">
        <v>45705</v>
      </c>
      <c r="L113" s="7" t="s">
        <v>474</v>
      </c>
    </row>
    <row r="114" spans="1:12" ht="15.75" customHeight="1" x14ac:dyDescent="0.3">
      <c r="A114" s="7">
        <v>110</v>
      </c>
      <c r="B114" s="7" t="s">
        <v>209</v>
      </c>
      <c r="C114" s="7" t="s">
        <v>260</v>
      </c>
      <c r="D114" s="7" t="s">
        <v>211</v>
      </c>
      <c r="E114" s="7" t="s">
        <v>427</v>
      </c>
      <c r="F114" s="11"/>
      <c r="G114" s="30" t="s">
        <v>428</v>
      </c>
      <c r="H114" s="8" t="s">
        <v>381</v>
      </c>
      <c r="I114" s="7" t="s">
        <v>483</v>
      </c>
      <c r="J114" s="7" t="s">
        <v>452</v>
      </c>
      <c r="K114" s="9">
        <v>45712</v>
      </c>
      <c r="L114" s="7" t="s">
        <v>474</v>
      </c>
    </row>
    <row r="115" spans="1:12" ht="15.75" customHeight="1" x14ac:dyDescent="0.3">
      <c r="A115" s="7">
        <v>111</v>
      </c>
      <c r="B115" s="7" t="s">
        <v>209</v>
      </c>
      <c r="C115" s="7" t="s">
        <v>260</v>
      </c>
      <c r="D115" s="7" t="s">
        <v>211</v>
      </c>
      <c r="E115" s="7" t="s">
        <v>429</v>
      </c>
      <c r="F115" s="11"/>
      <c r="G115" s="8" t="s">
        <v>145</v>
      </c>
      <c r="H115" s="13" t="s">
        <v>331</v>
      </c>
      <c r="I115" s="12" t="s">
        <v>368</v>
      </c>
      <c r="J115" s="7" t="s">
        <v>452</v>
      </c>
      <c r="K115" s="9">
        <v>45764</v>
      </c>
      <c r="L115" s="12" t="s">
        <v>368</v>
      </c>
    </row>
    <row r="116" spans="1:12" ht="15.75" customHeight="1" x14ac:dyDescent="0.3">
      <c r="A116" s="7">
        <v>112</v>
      </c>
      <c r="B116" s="7" t="s">
        <v>209</v>
      </c>
      <c r="C116" s="7" t="s">
        <v>260</v>
      </c>
      <c r="D116" s="10" t="s">
        <v>215</v>
      </c>
      <c r="E116" s="7" t="s">
        <v>430</v>
      </c>
      <c r="F116" s="11"/>
      <c r="G116" s="31" t="s">
        <v>431</v>
      </c>
      <c r="H116" s="8" t="s">
        <v>381</v>
      </c>
      <c r="I116" s="7" t="s">
        <v>483</v>
      </c>
      <c r="J116" s="7" t="s">
        <v>452</v>
      </c>
      <c r="K116" s="9">
        <v>45731</v>
      </c>
      <c r="L116" s="7" t="s">
        <v>474</v>
      </c>
    </row>
    <row r="117" spans="1:12" ht="15.75" customHeight="1" x14ac:dyDescent="0.3">
      <c r="A117" s="7">
        <v>113</v>
      </c>
      <c r="B117" s="7" t="s">
        <v>209</v>
      </c>
      <c r="C117" s="7" t="s">
        <v>260</v>
      </c>
      <c r="D117" s="7" t="s">
        <v>211</v>
      </c>
      <c r="E117" s="7" t="s">
        <v>432</v>
      </c>
      <c r="F117" s="11"/>
      <c r="G117" s="31" t="s">
        <v>433</v>
      </c>
      <c r="H117" s="8" t="s">
        <v>381</v>
      </c>
      <c r="I117" s="7" t="s">
        <v>483</v>
      </c>
      <c r="J117" s="7" t="s">
        <v>452</v>
      </c>
      <c r="K117" s="9">
        <v>45722</v>
      </c>
      <c r="L117" s="7" t="s">
        <v>474</v>
      </c>
    </row>
    <row r="118" spans="1:12" ht="15.75" customHeight="1" x14ac:dyDescent="0.3">
      <c r="A118" s="7">
        <v>114</v>
      </c>
      <c r="B118" s="7" t="s">
        <v>209</v>
      </c>
      <c r="C118" s="7" t="s">
        <v>260</v>
      </c>
      <c r="D118" s="7" t="s">
        <v>211</v>
      </c>
      <c r="E118" s="7" t="s">
        <v>434</v>
      </c>
      <c r="F118" s="11"/>
      <c r="G118" s="13" t="s">
        <v>435</v>
      </c>
      <c r="H118" s="8" t="s">
        <v>381</v>
      </c>
      <c r="I118" s="7" t="s">
        <v>483</v>
      </c>
      <c r="J118" s="7" t="s">
        <v>452</v>
      </c>
      <c r="K118" s="9">
        <v>45709</v>
      </c>
      <c r="L118" s="7" t="s">
        <v>474</v>
      </c>
    </row>
    <row r="119" spans="1:12" ht="15.75" customHeight="1" x14ac:dyDescent="0.3">
      <c r="A119" s="7">
        <v>115</v>
      </c>
      <c r="B119" s="7" t="s">
        <v>209</v>
      </c>
      <c r="C119" s="7" t="s">
        <v>260</v>
      </c>
      <c r="D119" s="7" t="s">
        <v>211</v>
      </c>
      <c r="E119" s="7" t="s">
        <v>436</v>
      </c>
      <c r="F119" s="11"/>
      <c r="G119" s="13" t="s">
        <v>437</v>
      </c>
      <c r="H119" s="8" t="s">
        <v>381</v>
      </c>
      <c r="I119" s="7" t="s">
        <v>483</v>
      </c>
      <c r="J119" s="7" t="s">
        <v>452</v>
      </c>
      <c r="K119" s="9">
        <v>45709</v>
      </c>
      <c r="L119" s="7" t="s">
        <v>474</v>
      </c>
    </row>
    <row r="120" spans="1:12" ht="15.75" customHeight="1" x14ac:dyDescent="0.3">
      <c r="A120" s="7">
        <v>116</v>
      </c>
      <c r="B120" s="7" t="s">
        <v>209</v>
      </c>
      <c r="C120" s="7" t="s">
        <v>260</v>
      </c>
      <c r="D120" s="7" t="s">
        <v>211</v>
      </c>
      <c r="E120" s="7" t="s">
        <v>438</v>
      </c>
      <c r="F120" s="11"/>
      <c r="G120" s="13" t="s">
        <v>439</v>
      </c>
      <c r="H120" s="8" t="s">
        <v>381</v>
      </c>
      <c r="I120" s="7" t="s">
        <v>483</v>
      </c>
      <c r="J120" s="7" t="s">
        <v>452</v>
      </c>
      <c r="K120" s="9">
        <v>45727</v>
      </c>
      <c r="L120" s="7" t="s">
        <v>474</v>
      </c>
    </row>
    <row r="121" spans="1:12" ht="15.75" customHeight="1" x14ac:dyDescent="0.3">
      <c r="A121" s="7">
        <v>117</v>
      </c>
      <c r="B121" s="7" t="s">
        <v>209</v>
      </c>
      <c r="C121" s="7" t="s">
        <v>260</v>
      </c>
      <c r="D121" s="7" t="s">
        <v>211</v>
      </c>
      <c r="E121" s="7" t="s">
        <v>440</v>
      </c>
      <c r="F121" s="11"/>
      <c r="G121" s="13" t="s">
        <v>441</v>
      </c>
      <c r="H121" s="8" t="s">
        <v>381</v>
      </c>
      <c r="I121" s="7" t="s">
        <v>483</v>
      </c>
      <c r="J121" s="7" t="s">
        <v>452</v>
      </c>
      <c r="K121" s="9">
        <v>45740</v>
      </c>
      <c r="L121" s="7" t="s">
        <v>474</v>
      </c>
    </row>
    <row r="122" spans="1:12" ht="15.75" customHeight="1" x14ac:dyDescent="0.3">
      <c r="A122" s="7">
        <v>118</v>
      </c>
      <c r="B122" s="7" t="s">
        <v>209</v>
      </c>
      <c r="C122" s="7" t="s">
        <v>260</v>
      </c>
      <c r="D122" s="7" t="s">
        <v>211</v>
      </c>
      <c r="E122" s="7" t="s">
        <v>442</v>
      </c>
      <c r="F122" s="11"/>
      <c r="G122" s="13" t="s">
        <v>443</v>
      </c>
      <c r="H122" s="8" t="s">
        <v>381</v>
      </c>
      <c r="I122" s="7" t="s">
        <v>483</v>
      </c>
      <c r="J122" s="7" t="s">
        <v>452</v>
      </c>
      <c r="K122" s="9">
        <v>45744</v>
      </c>
      <c r="L122" s="7" t="s">
        <v>474</v>
      </c>
    </row>
    <row r="123" spans="1:12" ht="15.75" customHeight="1" x14ac:dyDescent="0.3">
      <c r="A123" s="7"/>
      <c r="B123" s="7"/>
      <c r="C123" s="7"/>
      <c r="D123" s="7"/>
      <c r="E123" s="7"/>
      <c r="F123" s="11"/>
      <c r="G123" s="13" t="s">
        <v>186</v>
      </c>
      <c r="H123" s="8" t="s">
        <v>172</v>
      </c>
      <c r="I123" s="7" t="s">
        <v>454</v>
      </c>
      <c r="J123" s="7" t="s">
        <v>455</v>
      </c>
      <c r="K123" s="9"/>
      <c r="L123" s="7" t="s">
        <v>454</v>
      </c>
    </row>
    <row r="124" spans="1:12" ht="15.75" customHeight="1" x14ac:dyDescent="0.3">
      <c r="A124" s="7"/>
      <c r="B124" s="7"/>
      <c r="C124" s="7"/>
      <c r="D124" s="7"/>
      <c r="E124" s="7"/>
      <c r="F124" s="11"/>
      <c r="G124" s="13" t="s">
        <v>189</v>
      </c>
      <c r="H124" s="8" t="s">
        <v>464</v>
      </c>
      <c r="I124" s="7" t="s">
        <v>284</v>
      </c>
      <c r="J124" s="7" t="s">
        <v>452</v>
      </c>
      <c r="K124" s="9"/>
      <c r="L124" s="7" t="s">
        <v>284</v>
      </c>
    </row>
    <row r="125" spans="1:12" ht="15.75" customHeight="1" x14ac:dyDescent="0.3">
      <c r="A125" s="7"/>
      <c r="B125" s="7"/>
      <c r="C125" s="7"/>
      <c r="D125" s="7"/>
      <c r="E125" s="7"/>
      <c r="F125" s="11"/>
      <c r="G125" s="13" t="s">
        <v>514</v>
      </c>
      <c r="H125" s="8" t="s">
        <v>517</v>
      </c>
      <c r="I125" s="7" t="s">
        <v>518</v>
      </c>
      <c r="J125" s="7" t="s">
        <v>452</v>
      </c>
      <c r="K125" s="9"/>
      <c r="L125" s="7" t="s">
        <v>518</v>
      </c>
    </row>
    <row r="126" spans="1:12" ht="15.75" customHeight="1" x14ac:dyDescent="0.3">
      <c r="A126" s="7"/>
      <c r="B126" s="7"/>
      <c r="C126" s="7"/>
      <c r="D126" s="7"/>
      <c r="E126" s="7"/>
      <c r="F126" s="11"/>
      <c r="G126" s="13" t="s">
        <v>460</v>
      </c>
      <c r="H126" s="8" t="s">
        <v>464</v>
      </c>
      <c r="I126" s="7" t="s">
        <v>284</v>
      </c>
      <c r="J126" s="7" t="s">
        <v>452</v>
      </c>
      <c r="K126" s="9"/>
      <c r="L126" s="7" t="s">
        <v>284</v>
      </c>
    </row>
    <row r="127" spans="1:12" ht="15.75" customHeight="1" x14ac:dyDescent="0.3">
      <c r="A127" s="7"/>
      <c r="B127" s="7"/>
      <c r="C127" s="7"/>
      <c r="D127" s="7"/>
      <c r="E127" s="7"/>
      <c r="F127" s="11"/>
      <c r="G127" s="13" t="s">
        <v>461</v>
      </c>
      <c r="H127" s="8" t="s">
        <v>172</v>
      </c>
      <c r="I127" s="7" t="s">
        <v>454</v>
      </c>
      <c r="J127" s="7" t="s">
        <v>455</v>
      </c>
      <c r="K127" s="9"/>
      <c r="L127" s="7" t="s">
        <v>454</v>
      </c>
    </row>
    <row r="128" spans="1:12" ht="15.75" customHeight="1" x14ac:dyDescent="0.3">
      <c r="A128" s="7"/>
      <c r="B128" s="7"/>
      <c r="C128" s="7"/>
      <c r="D128" s="7"/>
      <c r="E128" s="7"/>
      <c r="F128" s="11"/>
      <c r="G128" s="13" t="s">
        <v>459</v>
      </c>
      <c r="H128" s="8" t="s">
        <v>463</v>
      </c>
      <c r="I128" s="7" t="s">
        <v>214</v>
      </c>
      <c r="J128" s="7" t="s">
        <v>451</v>
      </c>
      <c r="K128" s="9"/>
      <c r="L128" s="7" t="s">
        <v>484</v>
      </c>
    </row>
    <row r="129" spans="1:12" ht="15.75" customHeight="1" x14ac:dyDescent="0.3">
      <c r="A129" s="7"/>
      <c r="B129" s="7"/>
      <c r="C129" s="7"/>
      <c r="D129" s="7"/>
      <c r="E129" s="7"/>
      <c r="F129" s="11"/>
      <c r="G129" s="13" t="s">
        <v>180</v>
      </c>
      <c r="H129" s="8" t="s">
        <v>218</v>
      </c>
      <c r="I129" s="7" t="s">
        <v>219</v>
      </c>
      <c r="J129" s="7" t="s">
        <v>453</v>
      </c>
      <c r="K129" s="9"/>
      <c r="L129" s="7" t="s">
        <v>219</v>
      </c>
    </row>
    <row r="130" spans="1:12" ht="15.75" customHeight="1" x14ac:dyDescent="0.3">
      <c r="A130" s="7"/>
      <c r="B130" s="7"/>
      <c r="C130" s="7"/>
      <c r="D130" s="7"/>
      <c r="E130" s="7"/>
      <c r="F130" s="11"/>
      <c r="G130" s="13" t="s">
        <v>509</v>
      </c>
      <c r="H130" s="8" t="s">
        <v>227</v>
      </c>
      <c r="I130" s="7" t="s">
        <v>219</v>
      </c>
      <c r="J130" s="7" t="s">
        <v>452</v>
      </c>
      <c r="K130" s="15"/>
      <c r="L130" s="7" t="s">
        <v>219</v>
      </c>
    </row>
    <row r="131" spans="1:12" ht="15.75" customHeight="1" x14ac:dyDescent="0.3">
      <c r="A131" s="7"/>
      <c r="B131" s="7"/>
      <c r="C131" s="7"/>
      <c r="D131" s="7"/>
      <c r="E131" s="7"/>
      <c r="F131" s="11"/>
      <c r="G131" s="13" t="s">
        <v>529</v>
      </c>
      <c r="H131" s="13" t="s">
        <v>331</v>
      </c>
      <c r="I131" s="12" t="s">
        <v>368</v>
      </c>
      <c r="J131" s="7" t="s">
        <v>452</v>
      </c>
      <c r="K131" s="9">
        <v>45764</v>
      </c>
      <c r="L131" s="12" t="s">
        <v>368</v>
      </c>
    </row>
    <row r="132" spans="1:12" ht="15.75" customHeight="1" x14ac:dyDescent="0.3">
      <c r="A132" s="7"/>
      <c r="B132" s="7"/>
      <c r="C132" s="7"/>
      <c r="D132" s="7"/>
      <c r="E132" s="7"/>
      <c r="F132" s="11"/>
      <c r="G132" s="13" t="s">
        <v>527</v>
      </c>
      <c r="H132" s="8" t="s">
        <v>320</v>
      </c>
      <c r="I132" s="7" t="s">
        <v>482</v>
      </c>
      <c r="J132" s="7" t="s">
        <v>453</v>
      </c>
      <c r="K132" s="9">
        <v>43895</v>
      </c>
      <c r="L132" s="12" t="s">
        <v>477</v>
      </c>
    </row>
    <row r="133" spans="1:12" ht="15.75" customHeight="1" x14ac:dyDescent="0.3">
      <c r="A133" s="7"/>
      <c r="B133" s="7"/>
      <c r="C133" s="7"/>
      <c r="D133" s="7"/>
      <c r="E133" s="7"/>
      <c r="F133" s="11"/>
      <c r="G133" s="13" t="s">
        <v>582</v>
      </c>
      <c r="H133" s="13" t="s">
        <v>331</v>
      </c>
      <c r="I133" s="12" t="s">
        <v>353</v>
      </c>
      <c r="J133" s="7" t="s">
        <v>452</v>
      </c>
      <c r="K133" s="9">
        <v>45904</v>
      </c>
      <c r="L133" s="12" t="s">
        <v>353</v>
      </c>
    </row>
    <row r="134" spans="1:12" ht="15.75" customHeight="1" x14ac:dyDescent="0.3">
      <c r="A134" s="7"/>
      <c r="B134" s="7"/>
      <c r="C134" s="7"/>
      <c r="D134" s="7"/>
      <c r="E134" s="7"/>
      <c r="F134" s="11"/>
      <c r="G134" s="13"/>
      <c r="H134" s="8"/>
      <c r="I134" s="7"/>
      <c r="J134" s="7"/>
      <c r="K134" s="9"/>
    </row>
    <row r="135" spans="1:12" ht="15.75" customHeight="1" x14ac:dyDescent="0.3">
      <c r="A135" s="7"/>
      <c r="B135" s="7"/>
      <c r="C135" s="7"/>
      <c r="D135" s="7"/>
      <c r="E135" s="7"/>
      <c r="F135" s="11"/>
      <c r="G135" s="13"/>
      <c r="H135" s="8"/>
      <c r="I135" s="7"/>
      <c r="J135" s="7"/>
      <c r="K135" s="9"/>
    </row>
    <row r="136" spans="1:12" ht="15.75" customHeight="1" x14ac:dyDescent="0.3">
      <c r="A136" s="7"/>
      <c r="B136" s="7"/>
      <c r="C136" s="7"/>
      <c r="D136" s="7"/>
      <c r="E136" s="7"/>
      <c r="F136" s="11"/>
      <c r="G136" s="13"/>
      <c r="H136" s="8"/>
      <c r="I136" s="7"/>
      <c r="J136" s="7"/>
      <c r="K136" s="9"/>
    </row>
    <row r="137" spans="1:12" ht="15.75" customHeight="1" x14ac:dyDescent="0.3">
      <c r="A137" s="2"/>
      <c r="B137" s="2"/>
      <c r="C137" s="2"/>
      <c r="D137" s="2"/>
      <c r="E137" s="2"/>
      <c r="F137" s="2"/>
      <c r="G137" s="3"/>
      <c r="H137" s="3"/>
      <c r="I137" s="2"/>
      <c r="J137" s="2"/>
      <c r="K137" s="32"/>
    </row>
    <row r="138" spans="1:12" ht="15.75" customHeight="1" x14ac:dyDescent="0.3">
      <c r="A138" s="2"/>
      <c r="B138" s="2"/>
      <c r="C138" s="2"/>
      <c r="D138" s="2"/>
      <c r="E138" s="2"/>
      <c r="F138" s="2"/>
      <c r="G138" s="3"/>
      <c r="H138" s="3"/>
      <c r="I138" s="2"/>
      <c r="J138" s="2"/>
      <c r="K138" s="32"/>
    </row>
    <row r="139" spans="1:12" ht="15.75" customHeight="1" x14ac:dyDescent="0.3">
      <c r="A139" s="2"/>
      <c r="B139" s="2"/>
      <c r="C139" s="2"/>
      <c r="D139" s="2"/>
      <c r="E139" s="2"/>
      <c r="F139" s="2"/>
      <c r="G139" s="3"/>
      <c r="H139" s="3"/>
      <c r="I139" s="2"/>
      <c r="J139" s="2"/>
      <c r="K139" s="32"/>
    </row>
    <row r="140" spans="1:12" ht="15.75" customHeight="1" x14ac:dyDescent="0.3">
      <c r="A140" s="2"/>
      <c r="B140" s="2"/>
      <c r="C140" s="2"/>
      <c r="D140" s="2"/>
      <c r="E140" s="2"/>
      <c r="F140" s="2"/>
      <c r="G140" s="3"/>
      <c r="H140" s="3"/>
      <c r="I140" s="2"/>
      <c r="J140" s="2"/>
      <c r="K140" s="32"/>
    </row>
    <row r="141" spans="1:12" ht="15.75" customHeight="1" x14ac:dyDescent="0.3">
      <c r="A141" s="2"/>
      <c r="B141" s="2"/>
      <c r="C141" s="2"/>
      <c r="D141" s="2"/>
      <c r="E141" s="2"/>
      <c r="F141" s="2"/>
      <c r="G141" s="3"/>
      <c r="H141" s="3"/>
      <c r="I141" s="2"/>
      <c r="J141" s="2"/>
      <c r="K141" s="32"/>
    </row>
    <row r="142" spans="1:12" ht="15.75" customHeight="1" x14ac:dyDescent="0.3">
      <c r="A142" s="2"/>
      <c r="B142" s="2"/>
      <c r="C142" s="2"/>
      <c r="D142" s="2"/>
      <c r="E142" s="2"/>
      <c r="F142" s="2"/>
      <c r="G142" s="3"/>
      <c r="H142" s="3"/>
      <c r="I142" s="2"/>
      <c r="J142" s="2"/>
      <c r="K142" s="32"/>
    </row>
    <row r="143" spans="1:12" ht="15.75" customHeight="1" x14ac:dyDescent="0.3">
      <c r="A143" s="2"/>
      <c r="B143" s="2"/>
      <c r="C143" s="2"/>
      <c r="D143" s="2"/>
      <c r="E143" s="2"/>
      <c r="F143" s="2"/>
      <c r="G143" s="3"/>
      <c r="H143" s="3"/>
      <c r="I143" s="2"/>
      <c r="J143" s="2"/>
      <c r="K143" s="32"/>
    </row>
    <row r="144" spans="1:12" ht="15.75" customHeight="1" x14ac:dyDescent="0.3">
      <c r="A144" s="2"/>
      <c r="B144" s="2"/>
      <c r="C144" s="2"/>
      <c r="D144" s="2"/>
      <c r="E144" s="2"/>
      <c r="F144" s="2"/>
      <c r="G144" s="3"/>
      <c r="H144" s="3"/>
      <c r="I144" s="2"/>
      <c r="J144" s="2"/>
      <c r="K144" s="32"/>
    </row>
    <row r="145" spans="1:11" ht="15.75" customHeight="1" x14ac:dyDescent="0.3">
      <c r="A145" s="2"/>
      <c r="B145" s="2"/>
      <c r="C145" s="2"/>
      <c r="D145" s="2"/>
      <c r="E145" s="2"/>
      <c r="F145" s="2"/>
      <c r="G145" s="3"/>
      <c r="H145" s="3"/>
      <c r="I145" s="2"/>
      <c r="J145" s="2"/>
      <c r="K145" s="32"/>
    </row>
    <row r="146" spans="1:11" ht="15.75" customHeight="1" x14ac:dyDescent="0.3">
      <c r="A146" s="2"/>
      <c r="B146" s="2"/>
      <c r="C146" s="2"/>
      <c r="D146" s="2"/>
      <c r="E146" s="2"/>
      <c r="F146" s="2"/>
      <c r="G146" s="3"/>
      <c r="H146" s="3"/>
      <c r="I146" s="2"/>
      <c r="J146" s="2"/>
      <c r="K146" s="32"/>
    </row>
    <row r="147" spans="1:11" ht="15.75" customHeight="1" x14ac:dyDescent="0.3">
      <c r="A147" s="2"/>
      <c r="B147" s="2"/>
      <c r="C147" s="2"/>
      <c r="D147" s="2"/>
      <c r="E147" s="2"/>
      <c r="F147" s="2"/>
      <c r="G147" s="3"/>
      <c r="H147" s="3"/>
      <c r="I147" s="2"/>
      <c r="J147" s="2"/>
      <c r="K147" s="32"/>
    </row>
    <row r="148" spans="1:11" ht="15.75" customHeight="1" x14ac:dyDescent="0.3">
      <c r="A148" s="2"/>
      <c r="B148" s="2"/>
      <c r="C148" s="2"/>
      <c r="D148" s="2"/>
      <c r="E148" s="2"/>
      <c r="F148" s="2"/>
      <c r="G148" s="3"/>
      <c r="H148" s="3"/>
      <c r="I148" s="2"/>
      <c r="J148" s="2"/>
      <c r="K148" s="32"/>
    </row>
    <row r="149" spans="1:11" ht="15.75" customHeight="1" x14ac:dyDescent="0.3">
      <c r="A149" s="2"/>
      <c r="B149" s="2"/>
      <c r="C149" s="2"/>
      <c r="D149" s="2"/>
      <c r="E149" s="2"/>
      <c r="F149" s="2"/>
      <c r="G149" s="3"/>
      <c r="H149" s="3"/>
      <c r="I149" s="2"/>
      <c r="J149" s="2"/>
      <c r="K149" s="32"/>
    </row>
    <row r="150" spans="1:11" ht="15.75" customHeight="1" x14ac:dyDescent="0.3">
      <c r="A150" s="2"/>
      <c r="B150" s="2"/>
      <c r="C150" s="2"/>
      <c r="D150" s="2"/>
      <c r="E150" s="2"/>
      <c r="F150" s="2"/>
      <c r="G150" s="3"/>
      <c r="H150" s="3"/>
      <c r="I150" s="2"/>
      <c r="J150" s="2"/>
      <c r="K150" s="32"/>
    </row>
    <row r="151" spans="1:11" ht="15.75" customHeight="1" x14ac:dyDescent="0.3">
      <c r="A151" s="2"/>
      <c r="B151" s="2"/>
      <c r="C151" s="2"/>
      <c r="D151" s="2"/>
      <c r="E151" s="2"/>
      <c r="F151" s="2"/>
      <c r="G151" s="3"/>
      <c r="H151" s="3"/>
      <c r="I151" s="2"/>
      <c r="J151" s="2"/>
      <c r="K151" s="32"/>
    </row>
    <row r="152" spans="1:11" ht="15.75" customHeight="1" x14ac:dyDescent="0.3">
      <c r="A152" s="2"/>
      <c r="B152" s="2"/>
      <c r="C152" s="2"/>
      <c r="D152" s="2"/>
      <c r="E152" s="2"/>
      <c r="F152" s="2"/>
      <c r="G152" s="3"/>
      <c r="H152" s="3"/>
      <c r="I152" s="2"/>
      <c r="J152" s="2"/>
      <c r="K152" s="32"/>
    </row>
    <row r="153" spans="1:11" ht="15.75" customHeight="1" x14ac:dyDescent="0.3">
      <c r="A153" s="2"/>
      <c r="B153" s="2"/>
      <c r="C153" s="2"/>
      <c r="D153" s="2"/>
      <c r="E153" s="2"/>
      <c r="F153" s="2"/>
      <c r="G153" s="3"/>
      <c r="H153" s="3"/>
      <c r="I153" s="2"/>
      <c r="J153" s="2"/>
      <c r="K153" s="32"/>
    </row>
    <row r="154" spans="1:11" ht="15.75" customHeight="1" x14ac:dyDescent="0.3">
      <c r="A154" s="2"/>
      <c r="B154" s="2"/>
      <c r="C154" s="2"/>
      <c r="D154" s="2"/>
      <c r="E154" s="2"/>
      <c r="F154" s="2"/>
      <c r="G154" s="3"/>
      <c r="H154" s="3"/>
      <c r="I154" s="2"/>
      <c r="J154" s="2"/>
      <c r="K154" s="32"/>
    </row>
    <row r="155" spans="1:11" ht="15.75" customHeight="1" x14ac:dyDescent="0.3">
      <c r="A155" s="2"/>
      <c r="B155" s="2"/>
      <c r="C155" s="2"/>
      <c r="D155" s="2"/>
      <c r="E155" s="2"/>
      <c r="F155" s="2"/>
      <c r="G155" s="3"/>
      <c r="H155" s="3"/>
      <c r="I155" s="2"/>
      <c r="J155" s="2"/>
      <c r="K155" s="32"/>
    </row>
    <row r="156" spans="1:11" ht="15.75" customHeight="1" x14ac:dyDescent="0.3">
      <c r="A156" s="2"/>
      <c r="B156" s="2"/>
      <c r="C156" s="2"/>
      <c r="D156" s="2"/>
      <c r="E156" s="2"/>
      <c r="F156" s="2"/>
      <c r="G156" s="3"/>
      <c r="H156" s="3"/>
      <c r="I156" s="2"/>
      <c r="J156" s="2"/>
      <c r="K156" s="32"/>
    </row>
    <row r="157" spans="1:11" ht="15.75" customHeight="1" x14ac:dyDescent="0.3">
      <c r="A157" s="2"/>
      <c r="B157" s="2"/>
      <c r="C157" s="2"/>
      <c r="D157" s="2"/>
      <c r="E157" s="2"/>
      <c r="F157" s="2"/>
      <c r="G157" s="3"/>
      <c r="H157" s="3"/>
      <c r="I157" s="2"/>
      <c r="J157" s="2"/>
      <c r="K157" s="32"/>
    </row>
    <row r="158" spans="1:11" ht="15.75" customHeight="1" x14ac:dyDescent="0.3">
      <c r="A158" s="2"/>
      <c r="B158" s="2"/>
      <c r="C158" s="2"/>
      <c r="D158" s="2"/>
      <c r="E158" s="2"/>
      <c r="F158" s="2"/>
      <c r="G158" s="3"/>
      <c r="H158" s="3"/>
      <c r="I158" s="2"/>
      <c r="J158" s="2"/>
      <c r="K158" s="32"/>
    </row>
    <row r="159" spans="1:11" ht="15.75" customHeight="1" x14ac:dyDescent="0.3">
      <c r="A159" s="2"/>
      <c r="B159" s="2"/>
      <c r="C159" s="2"/>
      <c r="D159" s="2"/>
      <c r="E159" s="2"/>
      <c r="F159" s="2"/>
      <c r="G159" s="3"/>
      <c r="H159" s="3"/>
      <c r="I159" s="2"/>
      <c r="J159" s="2"/>
      <c r="K159" s="32"/>
    </row>
    <row r="160" spans="1:11" ht="15.75" customHeight="1" x14ac:dyDescent="0.3">
      <c r="A160" s="2"/>
      <c r="B160" s="2"/>
      <c r="C160" s="2"/>
      <c r="D160" s="2"/>
      <c r="E160" s="2"/>
      <c r="F160" s="2"/>
      <c r="G160" s="3"/>
      <c r="H160" s="3"/>
      <c r="I160" s="2"/>
      <c r="J160" s="2"/>
      <c r="K160" s="32"/>
    </row>
    <row r="161" spans="1:11" ht="15.75" customHeight="1" x14ac:dyDescent="0.3">
      <c r="A161" s="2"/>
      <c r="B161" s="2"/>
      <c r="C161" s="2"/>
      <c r="D161" s="2"/>
      <c r="E161" s="2"/>
      <c r="F161" s="2"/>
      <c r="G161" s="3"/>
      <c r="H161" s="3"/>
      <c r="I161" s="2"/>
      <c r="J161" s="2"/>
      <c r="K161" s="32"/>
    </row>
    <row r="162" spans="1:11" ht="15.75" customHeight="1" x14ac:dyDescent="0.3">
      <c r="A162" s="2"/>
      <c r="B162" s="2"/>
      <c r="C162" s="2"/>
      <c r="D162" s="2"/>
      <c r="E162" s="2"/>
      <c r="F162" s="2"/>
      <c r="G162" s="3"/>
      <c r="H162" s="3"/>
      <c r="I162" s="2"/>
      <c r="J162" s="2"/>
      <c r="K162" s="32"/>
    </row>
    <row r="163" spans="1:11" ht="15.75" customHeight="1" x14ac:dyDescent="0.3">
      <c r="A163" s="2"/>
      <c r="B163" s="2"/>
      <c r="C163" s="2"/>
      <c r="D163" s="2"/>
      <c r="E163" s="2"/>
      <c r="F163" s="2"/>
      <c r="G163" s="3"/>
      <c r="H163" s="3"/>
      <c r="I163" s="2"/>
      <c r="J163" s="2"/>
      <c r="K163" s="32"/>
    </row>
    <row r="164" spans="1:11" ht="15.75" customHeight="1" x14ac:dyDescent="0.3">
      <c r="A164" s="2"/>
      <c r="B164" s="2"/>
      <c r="C164" s="2"/>
      <c r="D164" s="2"/>
      <c r="E164" s="2"/>
      <c r="F164" s="2"/>
      <c r="G164" s="3"/>
      <c r="H164" s="3"/>
      <c r="I164" s="2"/>
      <c r="J164" s="2"/>
      <c r="K164" s="32"/>
    </row>
    <row r="165" spans="1:11" ht="15.75" customHeight="1" x14ac:dyDescent="0.3">
      <c r="A165" s="2"/>
      <c r="B165" s="2"/>
      <c r="C165" s="2"/>
      <c r="D165" s="2"/>
      <c r="E165" s="2"/>
      <c r="F165" s="2"/>
      <c r="G165" s="3"/>
      <c r="H165" s="3"/>
      <c r="I165" s="2"/>
      <c r="J165" s="2"/>
      <c r="K165" s="32"/>
    </row>
    <row r="166" spans="1:11" ht="15.75" customHeight="1" x14ac:dyDescent="0.3">
      <c r="A166" s="2"/>
      <c r="B166" s="2"/>
      <c r="C166" s="2"/>
      <c r="D166" s="2"/>
      <c r="E166" s="2"/>
      <c r="F166" s="2"/>
      <c r="G166" s="3"/>
      <c r="H166" s="3"/>
      <c r="I166" s="2"/>
      <c r="J166" s="2"/>
      <c r="K166" s="32"/>
    </row>
    <row r="167" spans="1:11" ht="15.75" customHeight="1" x14ac:dyDescent="0.3">
      <c r="A167" s="2"/>
      <c r="B167" s="2"/>
      <c r="C167" s="2"/>
      <c r="D167" s="2"/>
      <c r="E167" s="2"/>
      <c r="F167" s="2"/>
      <c r="G167" s="3"/>
      <c r="H167" s="3"/>
      <c r="I167" s="2"/>
      <c r="J167" s="2"/>
      <c r="K167" s="32"/>
    </row>
    <row r="168" spans="1:11" ht="15.75" customHeight="1" x14ac:dyDescent="0.3">
      <c r="A168" s="2"/>
      <c r="B168" s="2"/>
      <c r="C168" s="2"/>
      <c r="D168" s="2"/>
      <c r="E168" s="2"/>
      <c r="F168" s="2"/>
      <c r="G168" s="3"/>
      <c r="H168" s="3"/>
      <c r="I168" s="2"/>
      <c r="J168" s="2"/>
      <c r="K168" s="32"/>
    </row>
    <row r="169" spans="1:11" ht="15.75" customHeight="1" x14ac:dyDescent="0.3">
      <c r="A169" s="2"/>
      <c r="B169" s="2"/>
      <c r="C169" s="2"/>
      <c r="D169" s="2"/>
      <c r="E169" s="2"/>
      <c r="F169" s="2"/>
      <c r="G169" s="3"/>
      <c r="H169" s="3"/>
      <c r="I169" s="2"/>
      <c r="J169" s="2"/>
      <c r="K169" s="32"/>
    </row>
    <row r="170" spans="1:11" ht="15.75" customHeight="1" x14ac:dyDescent="0.3">
      <c r="A170" s="2"/>
      <c r="B170" s="2"/>
      <c r="C170" s="2"/>
      <c r="D170" s="2"/>
      <c r="E170" s="2"/>
      <c r="F170" s="2"/>
      <c r="G170" s="3"/>
      <c r="H170" s="3"/>
      <c r="I170" s="2"/>
      <c r="J170" s="2"/>
      <c r="K170" s="32"/>
    </row>
    <row r="171" spans="1:11" ht="15.75" customHeight="1" x14ac:dyDescent="0.3">
      <c r="A171" s="2"/>
      <c r="B171" s="2"/>
      <c r="C171" s="2"/>
      <c r="D171" s="2"/>
      <c r="E171" s="2"/>
      <c r="F171" s="2"/>
      <c r="G171" s="3"/>
      <c r="H171" s="3"/>
      <c r="I171" s="2"/>
      <c r="J171" s="2"/>
      <c r="K171" s="32"/>
    </row>
    <row r="172" spans="1:11" ht="15.75" customHeight="1" x14ac:dyDescent="0.3">
      <c r="A172" s="2"/>
      <c r="B172" s="2"/>
      <c r="C172" s="2"/>
      <c r="D172" s="2"/>
      <c r="E172" s="2"/>
      <c r="F172" s="2"/>
      <c r="G172" s="3"/>
      <c r="H172" s="3"/>
      <c r="I172" s="2"/>
      <c r="J172" s="2"/>
      <c r="K172" s="32"/>
    </row>
    <row r="173" spans="1:11" ht="15.75" customHeight="1" x14ac:dyDescent="0.3">
      <c r="A173" s="2"/>
      <c r="B173" s="2"/>
      <c r="C173" s="2"/>
      <c r="D173" s="2"/>
      <c r="E173" s="2"/>
      <c r="F173" s="2"/>
      <c r="G173" s="3"/>
      <c r="H173" s="3"/>
      <c r="I173" s="2"/>
      <c r="J173" s="2"/>
      <c r="K173" s="32"/>
    </row>
    <row r="174" spans="1:11" ht="15.75" customHeight="1" x14ac:dyDescent="0.3">
      <c r="A174" s="2"/>
      <c r="B174" s="2"/>
      <c r="C174" s="2"/>
      <c r="D174" s="2"/>
      <c r="E174" s="2"/>
      <c r="F174" s="2"/>
      <c r="G174" s="3"/>
      <c r="H174" s="3"/>
      <c r="I174" s="2"/>
      <c r="J174" s="2"/>
      <c r="K174" s="32"/>
    </row>
    <row r="175" spans="1:11" ht="15.75" customHeight="1" x14ac:dyDescent="0.3">
      <c r="A175" s="2"/>
      <c r="B175" s="2"/>
      <c r="C175" s="2"/>
      <c r="D175" s="2"/>
      <c r="E175" s="2"/>
      <c r="F175" s="2"/>
      <c r="G175" s="3"/>
      <c r="H175" s="3"/>
      <c r="I175" s="2"/>
      <c r="J175" s="2"/>
      <c r="K175" s="32"/>
    </row>
    <row r="176" spans="1:11" ht="15.75" customHeight="1" x14ac:dyDescent="0.3">
      <c r="A176" s="2"/>
      <c r="B176" s="2"/>
      <c r="C176" s="2"/>
      <c r="D176" s="2"/>
      <c r="E176" s="2"/>
      <c r="F176" s="2"/>
      <c r="G176" s="3"/>
      <c r="H176" s="3"/>
      <c r="I176" s="2"/>
      <c r="J176" s="2"/>
      <c r="K176" s="32"/>
    </row>
    <row r="177" spans="1:11" ht="15.75" customHeight="1" x14ac:dyDescent="0.3">
      <c r="A177" s="2"/>
      <c r="B177" s="2"/>
      <c r="C177" s="2"/>
      <c r="D177" s="2"/>
      <c r="E177" s="2"/>
      <c r="F177" s="2"/>
      <c r="G177" s="3"/>
      <c r="H177" s="3"/>
      <c r="I177" s="2"/>
      <c r="J177" s="2"/>
      <c r="K177" s="32"/>
    </row>
    <row r="178" spans="1:11" ht="15.75" customHeight="1" x14ac:dyDescent="0.3">
      <c r="A178" s="2"/>
      <c r="B178" s="2"/>
      <c r="C178" s="2"/>
      <c r="D178" s="2"/>
      <c r="E178" s="2"/>
      <c r="F178" s="2"/>
      <c r="G178" s="3"/>
      <c r="H178" s="3"/>
      <c r="I178" s="2"/>
      <c r="J178" s="2"/>
      <c r="K178" s="32"/>
    </row>
    <row r="179" spans="1:11" ht="15.75" customHeight="1" x14ac:dyDescent="0.3">
      <c r="A179" s="2"/>
      <c r="B179" s="2"/>
      <c r="C179" s="2"/>
      <c r="D179" s="2"/>
      <c r="E179" s="2"/>
      <c r="F179" s="2"/>
      <c r="G179" s="3"/>
      <c r="H179" s="3"/>
      <c r="I179" s="2"/>
      <c r="J179" s="2"/>
      <c r="K179" s="32"/>
    </row>
    <row r="180" spans="1:11" ht="15.75" customHeight="1" x14ac:dyDescent="0.3">
      <c r="A180" s="2"/>
      <c r="B180" s="2"/>
      <c r="C180" s="2"/>
      <c r="D180" s="2"/>
      <c r="E180" s="2"/>
      <c r="F180" s="2"/>
      <c r="G180" s="3"/>
      <c r="H180" s="3"/>
      <c r="I180" s="2"/>
      <c r="J180" s="2"/>
      <c r="K180" s="32"/>
    </row>
    <row r="181" spans="1:11" ht="15.75" customHeight="1" x14ac:dyDescent="0.3">
      <c r="A181" s="2"/>
      <c r="B181" s="2"/>
      <c r="C181" s="2"/>
      <c r="D181" s="2"/>
      <c r="E181" s="2"/>
      <c r="F181" s="2"/>
      <c r="G181" s="3"/>
      <c r="H181" s="3"/>
      <c r="I181" s="2"/>
      <c r="J181" s="2"/>
      <c r="K181" s="32"/>
    </row>
    <row r="182" spans="1:11" ht="15.75" customHeight="1" x14ac:dyDescent="0.3">
      <c r="A182" s="2"/>
      <c r="B182" s="2"/>
      <c r="C182" s="2"/>
      <c r="D182" s="2"/>
      <c r="E182" s="2"/>
      <c r="F182" s="2"/>
      <c r="G182" s="3"/>
      <c r="H182" s="3"/>
      <c r="I182" s="2"/>
      <c r="J182" s="2"/>
      <c r="K182" s="32"/>
    </row>
    <row r="183" spans="1:11" ht="15.75" customHeight="1" x14ac:dyDescent="0.3">
      <c r="A183" s="2"/>
      <c r="B183" s="2"/>
      <c r="C183" s="2"/>
      <c r="D183" s="2"/>
      <c r="E183" s="2"/>
      <c r="F183" s="2"/>
      <c r="G183" s="3"/>
      <c r="H183" s="3"/>
      <c r="I183" s="2"/>
      <c r="J183" s="2"/>
      <c r="K183" s="32"/>
    </row>
    <row r="184" spans="1:11" ht="15.75" customHeight="1" x14ac:dyDescent="0.3">
      <c r="A184" s="2"/>
      <c r="B184" s="2"/>
      <c r="C184" s="2"/>
      <c r="D184" s="2"/>
      <c r="E184" s="2"/>
      <c r="F184" s="2"/>
      <c r="G184" s="3"/>
      <c r="H184" s="3"/>
      <c r="I184" s="2"/>
      <c r="J184" s="2"/>
      <c r="K184" s="32"/>
    </row>
    <row r="185" spans="1:11" ht="15.75" customHeight="1" x14ac:dyDescent="0.3">
      <c r="A185" s="2"/>
      <c r="B185" s="2"/>
      <c r="C185" s="2"/>
      <c r="D185" s="2"/>
      <c r="E185" s="2"/>
      <c r="F185" s="2"/>
      <c r="G185" s="3"/>
      <c r="H185" s="3"/>
      <c r="I185" s="2"/>
      <c r="J185" s="2"/>
      <c r="K185" s="32"/>
    </row>
    <row r="186" spans="1:11" ht="15.75" customHeight="1" x14ac:dyDescent="0.3">
      <c r="A186" s="2"/>
      <c r="B186" s="2"/>
      <c r="C186" s="2"/>
      <c r="D186" s="2"/>
      <c r="E186" s="2"/>
      <c r="F186" s="2"/>
      <c r="G186" s="3"/>
      <c r="H186" s="3"/>
      <c r="I186" s="2"/>
      <c r="J186" s="2"/>
      <c r="K186" s="32"/>
    </row>
    <row r="187" spans="1:11" ht="15.75" customHeight="1" x14ac:dyDescent="0.3">
      <c r="A187" s="2"/>
      <c r="B187" s="2"/>
      <c r="C187" s="2"/>
      <c r="D187" s="2"/>
      <c r="E187" s="2"/>
      <c r="F187" s="2"/>
      <c r="G187" s="3"/>
      <c r="H187" s="3"/>
      <c r="I187" s="2"/>
      <c r="J187" s="2"/>
      <c r="K187" s="32"/>
    </row>
    <row r="188" spans="1:11" ht="15.75" customHeight="1" x14ac:dyDescent="0.3">
      <c r="A188" s="2"/>
      <c r="B188" s="2"/>
      <c r="C188" s="2"/>
      <c r="D188" s="2"/>
      <c r="E188" s="2"/>
      <c r="F188" s="2"/>
      <c r="G188" s="3"/>
      <c r="H188" s="3"/>
      <c r="I188" s="2"/>
      <c r="J188" s="2"/>
      <c r="K188" s="32"/>
    </row>
    <row r="189" spans="1:11" ht="15.75" customHeight="1" x14ac:dyDescent="0.3">
      <c r="A189" s="2"/>
      <c r="B189" s="2"/>
      <c r="C189" s="2"/>
      <c r="D189" s="2"/>
      <c r="E189" s="2"/>
      <c r="F189" s="2"/>
      <c r="G189" s="3"/>
      <c r="H189" s="3"/>
      <c r="I189" s="2"/>
      <c r="J189" s="2"/>
      <c r="K189" s="32"/>
    </row>
    <row r="190" spans="1:11" ht="15.75" customHeight="1" x14ac:dyDescent="0.3">
      <c r="A190" s="2"/>
      <c r="B190" s="2"/>
      <c r="C190" s="2"/>
      <c r="D190" s="2"/>
      <c r="E190" s="2"/>
      <c r="F190" s="2"/>
      <c r="G190" s="3"/>
      <c r="H190" s="3"/>
      <c r="I190" s="2"/>
      <c r="J190" s="2"/>
      <c r="K190" s="32"/>
    </row>
    <row r="191" spans="1:11" ht="15.75" customHeight="1" x14ac:dyDescent="0.3">
      <c r="A191" s="2"/>
      <c r="B191" s="2"/>
      <c r="C191" s="2"/>
      <c r="D191" s="2"/>
      <c r="E191" s="2"/>
      <c r="F191" s="2"/>
      <c r="G191" s="3"/>
      <c r="H191" s="3"/>
      <c r="I191" s="2"/>
      <c r="J191" s="2"/>
      <c r="K191" s="32"/>
    </row>
    <row r="192" spans="1:11" ht="15.75" customHeight="1" x14ac:dyDescent="0.3">
      <c r="A192" s="2"/>
      <c r="B192" s="2"/>
      <c r="C192" s="2"/>
      <c r="D192" s="2"/>
      <c r="E192" s="2"/>
      <c r="F192" s="2"/>
      <c r="G192" s="3"/>
      <c r="H192" s="3"/>
      <c r="I192" s="2"/>
      <c r="J192" s="2"/>
      <c r="K192" s="32"/>
    </row>
    <row r="193" spans="1:11" ht="15.75" customHeight="1" x14ac:dyDescent="0.3">
      <c r="A193" s="2"/>
      <c r="B193" s="2"/>
      <c r="C193" s="2"/>
      <c r="D193" s="2"/>
      <c r="E193" s="2"/>
      <c r="F193" s="2"/>
      <c r="G193" s="3"/>
      <c r="H193" s="3"/>
      <c r="I193" s="2"/>
      <c r="J193" s="2"/>
      <c r="K193" s="32"/>
    </row>
    <row r="194" spans="1:11" ht="15.75" customHeight="1" x14ac:dyDescent="0.3">
      <c r="A194" s="2"/>
      <c r="B194" s="2"/>
      <c r="C194" s="2"/>
      <c r="D194" s="2"/>
      <c r="E194" s="2"/>
      <c r="F194" s="2"/>
      <c r="G194" s="3"/>
      <c r="H194" s="3"/>
      <c r="I194" s="2"/>
      <c r="J194" s="2"/>
      <c r="K194" s="32"/>
    </row>
    <row r="195" spans="1:11" ht="15.75" customHeight="1" x14ac:dyDescent="0.3">
      <c r="A195" s="2"/>
      <c r="B195" s="2"/>
      <c r="C195" s="2"/>
      <c r="D195" s="2"/>
      <c r="E195" s="2"/>
      <c r="F195" s="2"/>
      <c r="G195" s="3"/>
      <c r="H195" s="3"/>
      <c r="I195" s="2"/>
      <c r="J195" s="2"/>
      <c r="K195" s="32"/>
    </row>
    <row r="196" spans="1:11" ht="15.75" customHeight="1" x14ac:dyDescent="0.3">
      <c r="A196" s="2"/>
      <c r="B196" s="2"/>
      <c r="C196" s="2"/>
      <c r="D196" s="2"/>
      <c r="E196" s="2"/>
      <c r="F196" s="2"/>
      <c r="G196" s="3"/>
      <c r="H196" s="3"/>
      <c r="I196" s="2"/>
      <c r="J196" s="2"/>
      <c r="K196" s="32"/>
    </row>
    <row r="197" spans="1:11" ht="15.75" customHeight="1" x14ac:dyDescent="0.3">
      <c r="A197" s="2"/>
      <c r="B197" s="2"/>
      <c r="C197" s="2"/>
      <c r="D197" s="2"/>
      <c r="E197" s="2"/>
      <c r="F197" s="2"/>
      <c r="G197" s="3"/>
      <c r="H197" s="3"/>
      <c r="I197" s="2"/>
      <c r="J197" s="2"/>
      <c r="K197" s="32"/>
    </row>
    <row r="198" spans="1:11" ht="15.75" customHeight="1" x14ac:dyDescent="0.3">
      <c r="A198" s="2"/>
      <c r="B198" s="2"/>
      <c r="C198" s="2"/>
      <c r="D198" s="2"/>
      <c r="E198" s="2"/>
      <c r="F198" s="2"/>
      <c r="G198" s="3"/>
      <c r="H198" s="3"/>
      <c r="I198" s="2"/>
      <c r="J198" s="2"/>
      <c r="K198" s="32"/>
    </row>
    <row r="199" spans="1:11" ht="15.75" customHeight="1" x14ac:dyDescent="0.3">
      <c r="A199" s="2"/>
      <c r="B199" s="2"/>
      <c r="C199" s="2"/>
      <c r="D199" s="2"/>
      <c r="E199" s="2"/>
      <c r="F199" s="2"/>
      <c r="G199" s="3"/>
      <c r="H199" s="3"/>
      <c r="I199" s="2"/>
      <c r="J199" s="2"/>
      <c r="K199" s="32"/>
    </row>
    <row r="200" spans="1:11" ht="15.75" customHeight="1" x14ac:dyDescent="0.3">
      <c r="A200" s="2"/>
      <c r="B200" s="2"/>
      <c r="C200" s="2"/>
      <c r="D200" s="2"/>
      <c r="E200" s="2"/>
      <c r="F200" s="2"/>
      <c r="G200" s="3"/>
      <c r="H200" s="3"/>
      <c r="I200" s="2"/>
      <c r="J200" s="2"/>
      <c r="K200" s="32"/>
    </row>
    <row r="201" spans="1:11" ht="15.75" customHeight="1" x14ac:dyDescent="0.3">
      <c r="A201" s="2"/>
      <c r="B201" s="2"/>
      <c r="C201" s="2"/>
      <c r="D201" s="2"/>
      <c r="E201" s="2"/>
      <c r="F201" s="2"/>
      <c r="G201" s="3"/>
      <c r="H201" s="3"/>
      <c r="I201" s="2"/>
      <c r="J201" s="2"/>
      <c r="K201" s="32"/>
    </row>
    <row r="202" spans="1:11" ht="15.75" customHeight="1" x14ac:dyDescent="0.3">
      <c r="A202" s="2"/>
      <c r="B202" s="2"/>
      <c r="C202" s="2"/>
      <c r="D202" s="2"/>
      <c r="E202" s="2"/>
      <c r="F202" s="2"/>
      <c r="G202" s="3"/>
      <c r="H202" s="3"/>
      <c r="I202" s="2"/>
      <c r="J202" s="2"/>
      <c r="K202" s="32"/>
    </row>
    <row r="203" spans="1:11" ht="15.75" customHeight="1" x14ac:dyDescent="0.3">
      <c r="A203" s="2"/>
      <c r="B203" s="2"/>
      <c r="C203" s="2"/>
      <c r="D203" s="2"/>
      <c r="E203" s="2"/>
      <c r="F203" s="2"/>
      <c r="G203" s="3"/>
      <c r="H203" s="3"/>
      <c r="I203" s="2"/>
      <c r="J203" s="2"/>
      <c r="K203" s="32"/>
    </row>
    <row r="204" spans="1:11" ht="15.75" customHeight="1" x14ac:dyDescent="0.3">
      <c r="A204" s="2"/>
      <c r="B204" s="2"/>
      <c r="C204" s="2"/>
      <c r="D204" s="2"/>
      <c r="E204" s="2"/>
      <c r="F204" s="2"/>
      <c r="G204" s="3"/>
      <c r="H204" s="3"/>
      <c r="I204" s="2"/>
      <c r="J204" s="2"/>
      <c r="K204" s="32"/>
    </row>
    <row r="205" spans="1:11" ht="15.75" customHeight="1" x14ac:dyDescent="0.3">
      <c r="A205" s="2"/>
      <c r="B205" s="2"/>
      <c r="C205" s="2"/>
      <c r="D205" s="2"/>
      <c r="E205" s="2"/>
      <c r="F205" s="2"/>
      <c r="G205" s="3"/>
      <c r="H205" s="3"/>
      <c r="I205" s="2"/>
      <c r="J205" s="2"/>
      <c r="K205" s="32"/>
    </row>
    <row r="206" spans="1:11" ht="15.75" customHeight="1" x14ac:dyDescent="0.3">
      <c r="A206" s="2"/>
      <c r="B206" s="2"/>
      <c r="C206" s="2"/>
      <c r="D206" s="2"/>
      <c r="E206" s="2"/>
      <c r="F206" s="2"/>
      <c r="G206" s="3"/>
      <c r="H206" s="3"/>
      <c r="I206" s="2"/>
      <c r="J206" s="2"/>
      <c r="K206" s="32"/>
    </row>
    <row r="207" spans="1:11" ht="15.75" customHeight="1" x14ac:dyDescent="0.3">
      <c r="A207" s="2"/>
      <c r="B207" s="2"/>
      <c r="C207" s="2"/>
      <c r="D207" s="2"/>
      <c r="E207" s="2"/>
      <c r="F207" s="2"/>
      <c r="G207" s="3"/>
      <c r="H207" s="3"/>
      <c r="I207" s="2"/>
      <c r="J207" s="2"/>
      <c r="K207" s="32"/>
    </row>
    <row r="208" spans="1:11" ht="15.75" customHeight="1" x14ac:dyDescent="0.3">
      <c r="A208" s="2"/>
      <c r="B208" s="2"/>
      <c r="C208" s="2"/>
      <c r="D208" s="2"/>
      <c r="E208" s="2"/>
      <c r="F208" s="2"/>
      <c r="G208" s="3"/>
      <c r="H208" s="3"/>
      <c r="I208" s="2"/>
      <c r="J208" s="2"/>
      <c r="K208" s="32"/>
    </row>
    <row r="209" spans="1:11" ht="15.75" customHeight="1" x14ac:dyDescent="0.3">
      <c r="A209" s="2"/>
      <c r="B209" s="2"/>
      <c r="C209" s="2"/>
      <c r="D209" s="2"/>
      <c r="E209" s="2"/>
      <c r="F209" s="2"/>
      <c r="G209" s="3"/>
      <c r="H209" s="3"/>
      <c r="I209" s="2"/>
      <c r="J209" s="2"/>
      <c r="K209" s="32"/>
    </row>
    <row r="210" spans="1:11" ht="15.75" customHeight="1" x14ac:dyDescent="0.3">
      <c r="A210" s="2"/>
      <c r="B210" s="2"/>
      <c r="C210" s="2"/>
      <c r="D210" s="2"/>
      <c r="E210" s="2"/>
      <c r="F210" s="2"/>
      <c r="G210" s="3"/>
      <c r="H210" s="3"/>
      <c r="I210" s="2"/>
      <c r="J210" s="2"/>
      <c r="K210" s="32"/>
    </row>
    <row r="211" spans="1:11" ht="15.75" customHeight="1" x14ac:dyDescent="0.3">
      <c r="A211" s="2"/>
      <c r="B211" s="2"/>
      <c r="C211" s="2"/>
      <c r="D211" s="2"/>
      <c r="E211" s="2"/>
      <c r="F211" s="2"/>
      <c r="G211" s="3"/>
      <c r="H211" s="3"/>
      <c r="I211" s="2"/>
      <c r="J211" s="2"/>
      <c r="K211" s="32"/>
    </row>
    <row r="212" spans="1:11" ht="15.75" customHeight="1" x14ac:dyDescent="0.3">
      <c r="A212" s="2"/>
      <c r="B212" s="2"/>
      <c r="C212" s="2"/>
      <c r="D212" s="2"/>
      <c r="E212" s="2"/>
      <c r="F212" s="2"/>
      <c r="G212" s="3"/>
      <c r="H212" s="3"/>
      <c r="I212" s="2"/>
      <c r="J212" s="2"/>
      <c r="K212" s="32"/>
    </row>
    <row r="213" spans="1:11" ht="15.75" customHeight="1" x14ac:dyDescent="0.3">
      <c r="A213" s="2"/>
      <c r="B213" s="2"/>
      <c r="C213" s="2"/>
      <c r="D213" s="2"/>
      <c r="E213" s="2"/>
      <c r="F213" s="2"/>
      <c r="G213" s="3"/>
      <c r="H213" s="3"/>
      <c r="I213" s="2"/>
      <c r="J213" s="2"/>
      <c r="K213" s="32"/>
    </row>
    <row r="214" spans="1:11" ht="15.75" customHeight="1" x14ac:dyDescent="0.3">
      <c r="A214" s="2"/>
      <c r="B214" s="2"/>
      <c r="C214" s="2"/>
      <c r="D214" s="2"/>
      <c r="E214" s="2"/>
      <c r="F214" s="2"/>
      <c r="G214" s="3"/>
      <c r="H214" s="3"/>
      <c r="I214" s="2"/>
      <c r="J214" s="2"/>
      <c r="K214" s="32"/>
    </row>
    <row r="215" spans="1:11" ht="15.75" customHeight="1" x14ac:dyDescent="0.3">
      <c r="A215" s="2"/>
      <c r="B215" s="2"/>
      <c r="C215" s="2"/>
      <c r="D215" s="2"/>
      <c r="E215" s="2"/>
      <c r="F215" s="2"/>
      <c r="G215" s="3"/>
      <c r="H215" s="3"/>
      <c r="I215" s="2"/>
      <c r="J215" s="2"/>
      <c r="K215" s="32"/>
    </row>
    <row r="216" spans="1:11" ht="15.75" customHeight="1" x14ac:dyDescent="0.3">
      <c r="A216" s="2"/>
      <c r="B216" s="2"/>
      <c r="C216" s="2"/>
      <c r="D216" s="2"/>
      <c r="E216" s="2"/>
      <c r="F216" s="2"/>
      <c r="G216" s="3"/>
      <c r="H216" s="3"/>
      <c r="I216" s="2"/>
      <c r="J216" s="2"/>
      <c r="K216" s="32"/>
    </row>
    <row r="217" spans="1:11" ht="15.75" customHeight="1" x14ac:dyDescent="0.3">
      <c r="A217" s="2"/>
      <c r="B217" s="2"/>
      <c r="C217" s="2"/>
      <c r="D217" s="2"/>
      <c r="E217" s="2"/>
      <c r="F217" s="2"/>
      <c r="G217" s="3"/>
      <c r="H217" s="3"/>
      <c r="I217" s="2"/>
      <c r="J217" s="2"/>
      <c r="K217" s="32"/>
    </row>
    <row r="218" spans="1:11" ht="15.75" customHeight="1" x14ac:dyDescent="0.3">
      <c r="A218" s="2"/>
      <c r="B218" s="2"/>
      <c r="C218" s="2"/>
      <c r="D218" s="2"/>
      <c r="E218" s="2"/>
      <c r="F218" s="2"/>
      <c r="G218" s="3"/>
      <c r="H218" s="3"/>
      <c r="I218" s="2"/>
      <c r="J218" s="2"/>
      <c r="K218" s="32"/>
    </row>
    <row r="219" spans="1:11" ht="15.75" customHeight="1" x14ac:dyDescent="0.3">
      <c r="A219" s="2"/>
      <c r="B219" s="2"/>
      <c r="C219" s="2"/>
      <c r="D219" s="2"/>
      <c r="E219" s="2"/>
      <c r="F219" s="2"/>
      <c r="G219" s="3"/>
      <c r="H219" s="3"/>
      <c r="I219" s="2"/>
      <c r="J219" s="2"/>
      <c r="K219" s="32"/>
    </row>
    <row r="220" spans="1:11" ht="15.75" customHeight="1" x14ac:dyDescent="0.3">
      <c r="A220" s="2"/>
      <c r="B220" s="2"/>
      <c r="C220" s="2"/>
      <c r="D220" s="2"/>
      <c r="E220" s="2"/>
      <c r="F220" s="2"/>
      <c r="G220" s="3"/>
      <c r="H220" s="3"/>
      <c r="I220" s="2"/>
      <c r="J220" s="2"/>
      <c r="K220" s="32"/>
    </row>
    <row r="221" spans="1:11" ht="15.75" customHeight="1" x14ac:dyDescent="0.3">
      <c r="A221" s="2"/>
      <c r="B221" s="2"/>
      <c r="C221" s="2"/>
      <c r="D221" s="2"/>
      <c r="E221" s="2"/>
      <c r="F221" s="2"/>
      <c r="G221" s="3"/>
      <c r="H221" s="3"/>
      <c r="I221" s="2"/>
      <c r="J221" s="2"/>
      <c r="K221" s="32"/>
    </row>
    <row r="222" spans="1:11" ht="15.75" customHeight="1" x14ac:dyDescent="0.3">
      <c r="A222" s="2"/>
      <c r="B222" s="2"/>
      <c r="C222" s="2"/>
      <c r="D222" s="2"/>
      <c r="E222" s="2"/>
      <c r="F222" s="2"/>
      <c r="G222" s="3"/>
      <c r="H222" s="3"/>
      <c r="I222" s="2"/>
      <c r="J222" s="2"/>
      <c r="K222" s="32"/>
    </row>
    <row r="223" spans="1:11" ht="15.75" customHeight="1" x14ac:dyDescent="0.3">
      <c r="A223" s="2"/>
      <c r="B223" s="2"/>
      <c r="C223" s="2"/>
      <c r="D223" s="2"/>
      <c r="E223" s="2"/>
      <c r="F223" s="2"/>
      <c r="G223" s="3"/>
      <c r="H223" s="3"/>
      <c r="I223" s="2"/>
      <c r="J223" s="2"/>
      <c r="K223" s="32"/>
    </row>
    <row r="224" spans="1:11" ht="15.75" customHeight="1" x14ac:dyDescent="0.3">
      <c r="A224" s="2"/>
      <c r="B224" s="2"/>
      <c r="C224" s="2"/>
      <c r="D224" s="2"/>
      <c r="E224" s="2"/>
      <c r="F224" s="2"/>
      <c r="G224" s="3"/>
      <c r="H224" s="3"/>
      <c r="I224" s="2"/>
      <c r="J224" s="2"/>
      <c r="K224" s="32"/>
    </row>
    <row r="225" spans="1:11" ht="15.75" customHeight="1" x14ac:dyDescent="0.3">
      <c r="A225" s="2"/>
      <c r="B225" s="2"/>
      <c r="C225" s="2"/>
      <c r="D225" s="2"/>
      <c r="E225" s="2"/>
      <c r="F225" s="2"/>
      <c r="G225" s="3"/>
      <c r="H225" s="3"/>
      <c r="I225" s="2"/>
      <c r="J225" s="2"/>
      <c r="K225" s="32"/>
    </row>
    <row r="226" spans="1:11" ht="15.75" customHeight="1" x14ac:dyDescent="0.3">
      <c r="A226" s="2"/>
      <c r="B226" s="2"/>
      <c r="C226" s="2"/>
      <c r="D226" s="2"/>
      <c r="E226" s="2"/>
      <c r="F226" s="2"/>
      <c r="G226" s="3"/>
      <c r="H226" s="3"/>
      <c r="I226" s="2"/>
      <c r="J226" s="2"/>
      <c r="K226" s="32"/>
    </row>
    <row r="227" spans="1:11" ht="15.75" customHeight="1" x14ac:dyDescent="0.3">
      <c r="A227" s="2"/>
      <c r="B227" s="2"/>
      <c r="C227" s="2"/>
      <c r="D227" s="2"/>
      <c r="E227" s="2"/>
      <c r="F227" s="2"/>
      <c r="G227" s="3"/>
      <c r="H227" s="3"/>
      <c r="I227" s="2"/>
      <c r="J227" s="2"/>
      <c r="K227" s="32"/>
    </row>
    <row r="228" spans="1:11" ht="15.75" customHeight="1" x14ac:dyDescent="0.3">
      <c r="A228" s="2"/>
      <c r="B228" s="2"/>
      <c r="C228" s="2"/>
      <c r="D228" s="2"/>
      <c r="E228" s="2"/>
      <c r="F228" s="2"/>
      <c r="G228" s="3"/>
      <c r="H228" s="3"/>
      <c r="I228" s="2"/>
      <c r="J228" s="2"/>
      <c r="K228" s="32"/>
    </row>
    <row r="229" spans="1:11" ht="15.75" customHeight="1" x14ac:dyDescent="0.3">
      <c r="A229" s="2"/>
      <c r="B229" s="2"/>
      <c r="C229" s="2"/>
      <c r="D229" s="2"/>
      <c r="E229" s="2"/>
      <c r="F229" s="2"/>
      <c r="G229" s="3"/>
      <c r="H229" s="3"/>
      <c r="I229" s="2"/>
      <c r="J229" s="2"/>
      <c r="K229" s="32"/>
    </row>
    <row r="230" spans="1:11" ht="15.75" customHeight="1" x14ac:dyDescent="0.3">
      <c r="A230" s="2"/>
      <c r="B230" s="2"/>
      <c r="C230" s="2"/>
      <c r="D230" s="2"/>
      <c r="E230" s="2"/>
      <c r="F230" s="2"/>
      <c r="G230" s="3"/>
      <c r="H230" s="3"/>
      <c r="I230" s="2"/>
      <c r="J230" s="2"/>
      <c r="K230" s="32"/>
    </row>
    <row r="231" spans="1:11" ht="15.75" customHeight="1" x14ac:dyDescent="0.3">
      <c r="A231" s="2"/>
      <c r="B231" s="2"/>
      <c r="C231" s="2"/>
      <c r="D231" s="2"/>
      <c r="E231" s="2"/>
      <c r="F231" s="2"/>
      <c r="G231" s="3"/>
      <c r="H231" s="3"/>
      <c r="I231" s="2"/>
      <c r="J231" s="2"/>
      <c r="K231" s="32"/>
    </row>
    <row r="232" spans="1:11" ht="15.75" customHeight="1" x14ac:dyDescent="0.3">
      <c r="A232" s="2"/>
      <c r="B232" s="2"/>
      <c r="C232" s="2"/>
      <c r="D232" s="2"/>
      <c r="E232" s="2"/>
      <c r="F232" s="2"/>
      <c r="G232" s="3"/>
      <c r="H232" s="3"/>
      <c r="I232" s="2"/>
      <c r="J232" s="2"/>
      <c r="K232" s="32"/>
    </row>
    <row r="233" spans="1:11" ht="15.75" customHeight="1" x14ac:dyDescent="0.3">
      <c r="A233" s="2"/>
      <c r="B233" s="2"/>
      <c r="C233" s="2"/>
      <c r="D233" s="2"/>
      <c r="E233" s="2"/>
      <c r="F233" s="2"/>
      <c r="G233" s="3"/>
      <c r="H233" s="3"/>
      <c r="I233" s="2"/>
      <c r="J233" s="2"/>
      <c r="K233" s="32"/>
    </row>
    <row r="234" spans="1:11" ht="15.75" customHeight="1" x14ac:dyDescent="0.3">
      <c r="A234" s="2"/>
      <c r="B234" s="2"/>
      <c r="C234" s="2"/>
      <c r="D234" s="2"/>
      <c r="E234" s="2"/>
      <c r="F234" s="2"/>
      <c r="G234" s="3"/>
      <c r="H234" s="3"/>
      <c r="I234" s="2"/>
      <c r="J234" s="2"/>
      <c r="K234" s="32"/>
    </row>
    <row r="235" spans="1:11" ht="15.75" customHeight="1" x14ac:dyDescent="0.3">
      <c r="A235" s="2"/>
      <c r="B235" s="2"/>
      <c r="C235" s="2"/>
      <c r="D235" s="2"/>
      <c r="E235" s="2"/>
      <c r="F235" s="2"/>
      <c r="G235" s="3"/>
      <c r="H235" s="3"/>
      <c r="I235" s="2"/>
      <c r="J235" s="2"/>
      <c r="K235" s="32"/>
    </row>
    <row r="236" spans="1:11" ht="15.75" customHeight="1" x14ac:dyDescent="0.3">
      <c r="A236" s="2"/>
      <c r="B236" s="2"/>
      <c r="C236" s="2"/>
      <c r="D236" s="2"/>
      <c r="E236" s="2"/>
      <c r="F236" s="2"/>
      <c r="G236" s="3"/>
      <c r="H236" s="3"/>
      <c r="I236" s="2"/>
      <c r="J236" s="2"/>
      <c r="K236" s="32"/>
    </row>
    <row r="237" spans="1:11" ht="15.75" customHeight="1" x14ac:dyDescent="0.3">
      <c r="A237" s="2"/>
      <c r="B237" s="2"/>
      <c r="C237" s="2"/>
      <c r="D237" s="2"/>
      <c r="E237" s="2"/>
      <c r="F237" s="2"/>
      <c r="G237" s="3"/>
      <c r="H237" s="3"/>
      <c r="I237" s="2"/>
      <c r="J237" s="2"/>
      <c r="K237" s="32"/>
    </row>
    <row r="238" spans="1:11" ht="15.75" customHeight="1" x14ac:dyDescent="0.3">
      <c r="A238" s="2"/>
      <c r="B238" s="2"/>
      <c r="C238" s="2"/>
      <c r="D238" s="2"/>
      <c r="E238" s="2"/>
      <c r="F238" s="2"/>
      <c r="G238" s="3"/>
      <c r="H238" s="3"/>
      <c r="I238" s="2"/>
      <c r="J238" s="2"/>
      <c r="K238" s="32"/>
    </row>
    <row r="239" spans="1:11" ht="15.75" customHeight="1" x14ac:dyDescent="0.3">
      <c r="A239" s="2"/>
      <c r="B239" s="2"/>
      <c r="C239" s="2"/>
      <c r="D239" s="2"/>
      <c r="E239" s="2"/>
      <c r="F239" s="2"/>
      <c r="G239" s="3"/>
      <c r="H239" s="3"/>
      <c r="I239" s="2"/>
      <c r="J239" s="2"/>
      <c r="K239" s="32"/>
    </row>
    <row r="240" spans="1:11" ht="15.75" customHeight="1" x14ac:dyDescent="0.3">
      <c r="A240" s="2"/>
      <c r="B240" s="2"/>
      <c r="C240" s="2"/>
      <c r="D240" s="2"/>
      <c r="E240" s="2"/>
      <c r="F240" s="2"/>
      <c r="G240" s="3"/>
      <c r="H240" s="3"/>
      <c r="I240" s="2"/>
      <c r="J240" s="2"/>
      <c r="K240" s="32"/>
    </row>
    <row r="241" spans="1:11" ht="15.75" customHeight="1" x14ac:dyDescent="0.3">
      <c r="A241" s="2"/>
      <c r="B241" s="2"/>
      <c r="C241" s="2"/>
      <c r="D241" s="2"/>
      <c r="E241" s="2"/>
      <c r="F241" s="2"/>
      <c r="G241" s="3"/>
      <c r="H241" s="3"/>
      <c r="I241" s="2"/>
      <c r="J241" s="2"/>
      <c r="K241" s="32"/>
    </row>
    <row r="242" spans="1:11" ht="15.75" customHeight="1" x14ac:dyDescent="0.3">
      <c r="A242" s="2"/>
      <c r="B242" s="2"/>
      <c r="C242" s="2"/>
      <c r="D242" s="2"/>
      <c r="E242" s="2"/>
      <c r="F242" s="2"/>
      <c r="G242" s="3"/>
      <c r="H242" s="3"/>
      <c r="I242" s="2"/>
      <c r="J242" s="2"/>
      <c r="K242" s="32"/>
    </row>
    <row r="243" spans="1:11" ht="15.75" customHeight="1" x14ac:dyDescent="0.3">
      <c r="A243" s="2"/>
      <c r="B243" s="2"/>
      <c r="C243" s="2"/>
      <c r="D243" s="2"/>
      <c r="E243" s="2"/>
      <c r="F243" s="2"/>
      <c r="G243" s="3"/>
      <c r="H243" s="3"/>
      <c r="I243" s="2"/>
      <c r="J243" s="2"/>
      <c r="K243" s="32"/>
    </row>
    <row r="244" spans="1:11" ht="15.75" customHeight="1" x14ac:dyDescent="0.3">
      <c r="A244" s="2"/>
      <c r="B244" s="2"/>
      <c r="C244" s="2"/>
      <c r="D244" s="2"/>
      <c r="E244" s="2"/>
      <c r="F244" s="2"/>
      <c r="G244" s="3"/>
      <c r="H244" s="3"/>
      <c r="I244" s="2"/>
      <c r="J244" s="2"/>
      <c r="K244" s="32"/>
    </row>
    <row r="245" spans="1:11" ht="15.75" customHeight="1" x14ac:dyDescent="0.3">
      <c r="A245" s="2"/>
      <c r="B245" s="2"/>
      <c r="C245" s="2"/>
      <c r="D245" s="2"/>
      <c r="E245" s="2"/>
      <c r="F245" s="2"/>
      <c r="G245" s="3"/>
      <c r="H245" s="3"/>
      <c r="I245" s="2"/>
      <c r="J245" s="2"/>
      <c r="K245" s="32"/>
    </row>
    <row r="246" spans="1:11" ht="15.75" customHeight="1" x14ac:dyDescent="0.3">
      <c r="A246" s="2"/>
      <c r="B246" s="2"/>
      <c r="C246" s="2"/>
      <c r="D246" s="2"/>
      <c r="E246" s="2"/>
      <c r="F246" s="2"/>
      <c r="G246" s="3"/>
      <c r="H246" s="3"/>
      <c r="I246" s="2"/>
      <c r="J246" s="2"/>
      <c r="K246" s="32"/>
    </row>
    <row r="247" spans="1:11" ht="15.75" customHeight="1" x14ac:dyDescent="0.3">
      <c r="A247" s="2"/>
      <c r="B247" s="2"/>
      <c r="C247" s="2"/>
      <c r="D247" s="2"/>
      <c r="E247" s="2"/>
      <c r="F247" s="2"/>
      <c r="G247" s="3"/>
      <c r="H247" s="3"/>
      <c r="I247" s="2"/>
      <c r="J247" s="2"/>
      <c r="K247" s="32"/>
    </row>
    <row r="248" spans="1:11" ht="15.75" customHeight="1" x14ac:dyDescent="0.3">
      <c r="A248" s="2"/>
      <c r="B248" s="2"/>
      <c r="C248" s="2"/>
      <c r="D248" s="2"/>
      <c r="E248" s="2"/>
      <c r="F248" s="2"/>
      <c r="G248" s="3"/>
      <c r="H248" s="3"/>
      <c r="I248" s="2"/>
      <c r="J248" s="2"/>
      <c r="K248" s="32"/>
    </row>
    <row r="249" spans="1:11" ht="15.75" customHeight="1" x14ac:dyDescent="0.3">
      <c r="A249" s="2"/>
      <c r="B249" s="2"/>
      <c r="C249" s="2"/>
      <c r="D249" s="2"/>
      <c r="E249" s="2"/>
      <c r="F249" s="2"/>
      <c r="G249" s="3"/>
      <c r="H249" s="3"/>
      <c r="I249" s="2"/>
      <c r="J249" s="2"/>
      <c r="K249" s="32"/>
    </row>
    <row r="250" spans="1:11" ht="15.75" customHeight="1" x14ac:dyDescent="0.3">
      <c r="A250" s="2"/>
      <c r="B250" s="2"/>
      <c r="C250" s="2"/>
      <c r="D250" s="2"/>
      <c r="E250" s="2"/>
      <c r="F250" s="2"/>
      <c r="G250" s="3"/>
      <c r="H250" s="3"/>
      <c r="I250" s="2"/>
      <c r="J250" s="2"/>
      <c r="K250" s="32"/>
    </row>
    <row r="251" spans="1:11" ht="15.75" customHeight="1" x14ac:dyDescent="0.3">
      <c r="A251" s="2"/>
      <c r="B251" s="2"/>
      <c r="C251" s="2"/>
      <c r="D251" s="2"/>
      <c r="E251" s="2"/>
      <c r="F251" s="2"/>
      <c r="G251" s="3"/>
      <c r="H251" s="3"/>
      <c r="I251" s="2"/>
      <c r="J251" s="2"/>
      <c r="K251" s="32"/>
    </row>
    <row r="252" spans="1:11" ht="15.75" customHeight="1" x14ac:dyDescent="0.3">
      <c r="A252" s="2"/>
      <c r="B252" s="2"/>
      <c r="C252" s="2"/>
      <c r="D252" s="2"/>
      <c r="E252" s="2"/>
      <c r="F252" s="2"/>
      <c r="G252" s="3"/>
      <c r="H252" s="3"/>
      <c r="I252" s="2"/>
      <c r="J252" s="2"/>
      <c r="K252" s="32"/>
    </row>
    <row r="253" spans="1:11" ht="15.75" customHeight="1" x14ac:dyDescent="0.3">
      <c r="A253" s="2"/>
      <c r="B253" s="2"/>
      <c r="C253" s="2"/>
      <c r="D253" s="2"/>
      <c r="E253" s="2"/>
      <c r="F253" s="2"/>
      <c r="G253" s="3"/>
      <c r="H253" s="3"/>
      <c r="I253" s="2"/>
      <c r="J253" s="2"/>
      <c r="K253" s="32"/>
    </row>
    <row r="254" spans="1:11" ht="15.75" customHeight="1" x14ac:dyDescent="0.3">
      <c r="A254" s="2"/>
      <c r="B254" s="2"/>
      <c r="C254" s="2"/>
      <c r="D254" s="2"/>
      <c r="E254" s="2"/>
      <c r="F254" s="2"/>
      <c r="G254" s="3"/>
      <c r="H254" s="3"/>
      <c r="I254" s="2"/>
      <c r="J254" s="2"/>
      <c r="K254" s="32"/>
    </row>
    <row r="255" spans="1:11" ht="15.75" customHeight="1" x14ac:dyDescent="0.3">
      <c r="A255" s="2"/>
      <c r="B255" s="2"/>
      <c r="C255" s="2"/>
      <c r="D255" s="2"/>
      <c r="E255" s="2"/>
      <c r="F255" s="2"/>
      <c r="G255" s="3"/>
      <c r="H255" s="3"/>
      <c r="I255" s="2"/>
      <c r="J255" s="2"/>
      <c r="K255" s="32"/>
    </row>
    <row r="256" spans="1:11" ht="15.75" customHeight="1" x14ac:dyDescent="0.3">
      <c r="A256" s="2"/>
      <c r="B256" s="2"/>
      <c r="C256" s="2"/>
      <c r="D256" s="2"/>
      <c r="E256" s="2"/>
      <c r="F256" s="2"/>
      <c r="G256" s="3"/>
      <c r="H256" s="3"/>
      <c r="I256" s="2"/>
      <c r="J256" s="2"/>
      <c r="K256" s="32"/>
    </row>
    <row r="257" spans="1:11" ht="15.75" customHeight="1" x14ac:dyDescent="0.3">
      <c r="A257" s="2"/>
      <c r="B257" s="2"/>
      <c r="C257" s="2"/>
      <c r="D257" s="2"/>
      <c r="E257" s="2"/>
      <c r="F257" s="2"/>
      <c r="G257" s="3"/>
      <c r="H257" s="3"/>
      <c r="I257" s="2"/>
      <c r="J257" s="2"/>
      <c r="K257" s="32"/>
    </row>
    <row r="258" spans="1:11" ht="15.75" customHeight="1" x14ac:dyDescent="0.3">
      <c r="A258" s="2"/>
      <c r="B258" s="2"/>
      <c r="C258" s="2"/>
      <c r="D258" s="2"/>
      <c r="E258" s="2"/>
      <c r="F258" s="2"/>
      <c r="G258" s="3"/>
      <c r="H258" s="3"/>
      <c r="I258" s="2"/>
      <c r="J258" s="2"/>
      <c r="K258" s="32"/>
    </row>
    <row r="259" spans="1:11" ht="15.75" customHeight="1" x14ac:dyDescent="0.3">
      <c r="A259" s="2"/>
      <c r="B259" s="2"/>
      <c r="C259" s="2"/>
      <c r="D259" s="2"/>
      <c r="E259" s="2"/>
      <c r="F259" s="2"/>
      <c r="G259" s="3"/>
      <c r="H259" s="3"/>
      <c r="I259" s="2"/>
      <c r="J259" s="2"/>
      <c r="K259" s="32"/>
    </row>
    <row r="260" spans="1:11" ht="15.75" customHeight="1" x14ac:dyDescent="0.3">
      <c r="A260" s="2"/>
      <c r="B260" s="2"/>
      <c r="C260" s="2"/>
      <c r="D260" s="2"/>
      <c r="E260" s="2"/>
      <c r="F260" s="2"/>
      <c r="G260" s="3"/>
      <c r="H260" s="3"/>
      <c r="I260" s="2"/>
      <c r="J260" s="2"/>
      <c r="K260" s="32"/>
    </row>
    <row r="261" spans="1:11" ht="15.75" customHeight="1" x14ac:dyDescent="0.3">
      <c r="A261" s="2"/>
      <c r="B261" s="2"/>
      <c r="C261" s="2"/>
      <c r="D261" s="2"/>
      <c r="E261" s="2"/>
      <c r="F261" s="2"/>
      <c r="G261" s="3"/>
      <c r="H261" s="3"/>
      <c r="I261" s="2"/>
      <c r="J261" s="2"/>
      <c r="K261" s="32"/>
    </row>
    <row r="262" spans="1:11" ht="15.75" customHeight="1" x14ac:dyDescent="0.3">
      <c r="A262" s="2"/>
      <c r="B262" s="2"/>
      <c r="C262" s="2"/>
      <c r="D262" s="2"/>
      <c r="E262" s="2"/>
      <c r="F262" s="2"/>
      <c r="G262" s="3"/>
      <c r="H262" s="3"/>
      <c r="I262" s="2"/>
      <c r="J262" s="2"/>
      <c r="K262" s="32"/>
    </row>
    <row r="263" spans="1:11" ht="15.75" customHeight="1" x14ac:dyDescent="0.3">
      <c r="A263" s="2"/>
      <c r="B263" s="2"/>
      <c r="C263" s="2"/>
      <c r="D263" s="2"/>
      <c r="E263" s="2"/>
      <c r="F263" s="2"/>
      <c r="G263" s="3"/>
      <c r="H263" s="3"/>
      <c r="I263" s="2"/>
      <c r="J263" s="2"/>
      <c r="K263" s="32"/>
    </row>
    <row r="264" spans="1:11" ht="15.75" customHeight="1" x14ac:dyDescent="0.3">
      <c r="A264" s="2"/>
      <c r="B264" s="2"/>
      <c r="C264" s="2"/>
      <c r="D264" s="2"/>
      <c r="E264" s="2"/>
      <c r="F264" s="2"/>
      <c r="G264" s="3"/>
      <c r="H264" s="3"/>
      <c r="I264" s="2"/>
      <c r="J264" s="2"/>
      <c r="K264" s="32"/>
    </row>
    <row r="265" spans="1:11" ht="15.75" customHeight="1" x14ac:dyDescent="0.3">
      <c r="A265" s="2"/>
      <c r="B265" s="2"/>
      <c r="C265" s="2"/>
      <c r="D265" s="2"/>
      <c r="E265" s="2"/>
      <c r="F265" s="2"/>
      <c r="G265" s="3"/>
      <c r="H265" s="3"/>
      <c r="I265" s="2"/>
      <c r="J265" s="2"/>
      <c r="K265" s="32"/>
    </row>
    <row r="266" spans="1:11" ht="15.75" customHeight="1" x14ac:dyDescent="0.3">
      <c r="A266" s="2"/>
      <c r="B266" s="2"/>
      <c r="C266" s="2"/>
      <c r="D266" s="2"/>
      <c r="E266" s="2"/>
      <c r="F266" s="2"/>
      <c r="G266" s="3"/>
      <c r="H266" s="3"/>
      <c r="I266" s="2"/>
      <c r="J266" s="2"/>
      <c r="K266" s="32"/>
    </row>
    <row r="267" spans="1:11" ht="15.75" customHeight="1" x14ac:dyDescent="0.3">
      <c r="A267" s="2"/>
      <c r="B267" s="2"/>
      <c r="C267" s="2"/>
      <c r="D267" s="2"/>
      <c r="E267" s="2"/>
      <c r="F267" s="2"/>
      <c r="G267" s="3"/>
      <c r="H267" s="3"/>
      <c r="I267" s="2"/>
      <c r="J267" s="2"/>
      <c r="K267" s="32"/>
    </row>
    <row r="268" spans="1:11" ht="15.75" customHeight="1" x14ac:dyDescent="0.3">
      <c r="A268" s="2"/>
      <c r="B268" s="2"/>
      <c r="C268" s="2"/>
      <c r="D268" s="2"/>
      <c r="E268" s="2"/>
      <c r="F268" s="2"/>
      <c r="G268" s="3"/>
      <c r="H268" s="3"/>
      <c r="I268" s="2"/>
      <c r="J268" s="2"/>
      <c r="K268" s="32"/>
    </row>
    <row r="269" spans="1:11" ht="15.75" customHeight="1" x14ac:dyDescent="0.3">
      <c r="A269" s="2"/>
      <c r="B269" s="2"/>
      <c r="C269" s="2"/>
      <c r="D269" s="2"/>
      <c r="E269" s="2"/>
      <c r="F269" s="2"/>
      <c r="G269" s="3"/>
      <c r="H269" s="3"/>
      <c r="I269" s="2"/>
      <c r="J269" s="2"/>
      <c r="K269" s="32"/>
    </row>
    <row r="270" spans="1:11" ht="15.75" customHeight="1" x14ac:dyDescent="0.3">
      <c r="A270" s="2"/>
      <c r="B270" s="2"/>
      <c r="C270" s="2"/>
      <c r="D270" s="2"/>
      <c r="E270" s="2"/>
      <c r="F270" s="2"/>
      <c r="G270" s="3"/>
      <c r="H270" s="3"/>
      <c r="I270" s="2"/>
      <c r="J270" s="2"/>
      <c r="K270" s="32"/>
    </row>
    <row r="271" spans="1:11" ht="15.75" customHeight="1" x14ac:dyDescent="0.3">
      <c r="A271" s="2"/>
      <c r="B271" s="2"/>
      <c r="C271" s="2"/>
      <c r="D271" s="2"/>
      <c r="E271" s="2"/>
      <c r="F271" s="2"/>
      <c r="G271" s="3"/>
      <c r="H271" s="3"/>
      <c r="I271" s="2"/>
      <c r="J271" s="2"/>
      <c r="K271" s="32"/>
    </row>
    <row r="272" spans="1:11" ht="15.75" customHeight="1" x14ac:dyDescent="0.3">
      <c r="A272" s="2"/>
      <c r="B272" s="2"/>
      <c r="C272" s="2"/>
      <c r="D272" s="2"/>
      <c r="E272" s="2"/>
      <c r="F272" s="2"/>
      <c r="G272" s="3"/>
      <c r="H272" s="3"/>
      <c r="I272" s="2"/>
      <c r="J272" s="2"/>
      <c r="K272" s="32"/>
    </row>
    <row r="273" spans="1:11" ht="15.75" customHeight="1" x14ac:dyDescent="0.3">
      <c r="A273" s="2"/>
      <c r="B273" s="2"/>
      <c r="C273" s="2"/>
      <c r="D273" s="2"/>
      <c r="E273" s="2"/>
      <c r="F273" s="2"/>
      <c r="G273" s="3"/>
      <c r="H273" s="3"/>
      <c r="I273" s="2"/>
      <c r="J273" s="2"/>
      <c r="K273" s="32"/>
    </row>
    <row r="274" spans="1:11" ht="15.75" customHeight="1" x14ac:dyDescent="0.3">
      <c r="A274" s="2"/>
      <c r="B274" s="2"/>
      <c r="C274" s="2"/>
      <c r="D274" s="2"/>
      <c r="E274" s="2"/>
      <c r="F274" s="2"/>
      <c r="G274" s="3"/>
      <c r="H274" s="3"/>
      <c r="I274" s="2"/>
      <c r="J274" s="2"/>
      <c r="K274" s="32"/>
    </row>
    <row r="275" spans="1:11" ht="15.75" customHeight="1" x14ac:dyDescent="0.3">
      <c r="A275" s="2"/>
      <c r="B275" s="2"/>
      <c r="C275" s="2"/>
      <c r="D275" s="2"/>
      <c r="E275" s="2"/>
      <c r="F275" s="2"/>
      <c r="G275" s="3"/>
      <c r="H275" s="3"/>
      <c r="I275" s="2"/>
      <c r="J275" s="2"/>
      <c r="K275" s="32"/>
    </row>
    <row r="276" spans="1:11" ht="15.75" customHeight="1" x14ac:dyDescent="0.3">
      <c r="A276" s="2"/>
      <c r="B276" s="2"/>
      <c r="C276" s="2"/>
      <c r="D276" s="2"/>
      <c r="E276" s="2"/>
      <c r="F276" s="2"/>
      <c r="G276" s="3"/>
      <c r="H276" s="3"/>
      <c r="I276" s="2"/>
      <c r="J276" s="2"/>
      <c r="K276" s="32"/>
    </row>
    <row r="277" spans="1:11" ht="15.75" customHeight="1" x14ac:dyDescent="0.3">
      <c r="A277" s="2"/>
      <c r="B277" s="2"/>
      <c r="C277" s="2"/>
      <c r="D277" s="2"/>
      <c r="E277" s="2"/>
      <c r="F277" s="2"/>
      <c r="G277" s="3"/>
      <c r="H277" s="3"/>
      <c r="I277" s="2"/>
      <c r="J277" s="2"/>
      <c r="K277" s="32"/>
    </row>
    <row r="278" spans="1:11" ht="15.75" customHeight="1" x14ac:dyDescent="0.3">
      <c r="A278" s="2"/>
      <c r="B278" s="2"/>
      <c r="C278" s="2"/>
      <c r="D278" s="2"/>
      <c r="E278" s="2"/>
      <c r="F278" s="2"/>
      <c r="G278" s="3"/>
      <c r="H278" s="3"/>
      <c r="I278" s="2"/>
      <c r="J278" s="2"/>
      <c r="K278" s="32"/>
    </row>
    <row r="279" spans="1:11" ht="15.75" customHeight="1" x14ac:dyDescent="0.3">
      <c r="A279" s="2"/>
      <c r="B279" s="2"/>
      <c r="C279" s="2"/>
      <c r="D279" s="2"/>
      <c r="E279" s="2"/>
      <c r="F279" s="2"/>
      <c r="G279" s="3"/>
      <c r="H279" s="3"/>
      <c r="I279" s="2"/>
      <c r="J279" s="2"/>
      <c r="K279" s="32"/>
    </row>
    <row r="280" spans="1:11" ht="15.75" customHeight="1" x14ac:dyDescent="0.3">
      <c r="A280" s="2"/>
      <c r="B280" s="2"/>
      <c r="C280" s="2"/>
      <c r="D280" s="2"/>
      <c r="E280" s="2"/>
      <c r="F280" s="2"/>
      <c r="G280" s="3"/>
      <c r="H280" s="3"/>
      <c r="I280" s="2"/>
      <c r="J280" s="2"/>
      <c r="K280" s="32"/>
    </row>
    <row r="281" spans="1:11" ht="15.75" customHeight="1" x14ac:dyDescent="0.3">
      <c r="A281" s="2"/>
      <c r="B281" s="2"/>
      <c r="C281" s="2"/>
      <c r="D281" s="2"/>
      <c r="E281" s="2"/>
      <c r="F281" s="2"/>
      <c r="G281" s="3"/>
      <c r="H281" s="3"/>
      <c r="I281" s="2"/>
      <c r="J281" s="2"/>
      <c r="K281" s="32"/>
    </row>
    <row r="282" spans="1:11" ht="15.75" customHeight="1" x14ac:dyDescent="0.3">
      <c r="A282" s="2"/>
      <c r="B282" s="2"/>
      <c r="C282" s="2"/>
      <c r="D282" s="2"/>
      <c r="E282" s="2"/>
      <c r="F282" s="2"/>
      <c r="G282" s="3"/>
      <c r="H282" s="3"/>
      <c r="I282" s="2"/>
      <c r="J282" s="2"/>
      <c r="K282" s="32"/>
    </row>
    <row r="283" spans="1:11" ht="15.75" customHeight="1" x14ac:dyDescent="0.3">
      <c r="A283" s="2"/>
      <c r="B283" s="2"/>
      <c r="C283" s="2"/>
      <c r="D283" s="2"/>
      <c r="E283" s="2"/>
      <c r="F283" s="2"/>
      <c r="G283" s="3"/>
      <c r="H283" s="3"/>
      <c r="I283" s="2"/>
      <c r="J283" s="2"/>
      <c r="K283" s="32"/>
    </row>
    <row r="284" spans="1:11" ht="15.75" customHeight="1" x14ac:dyDescent="0.3">
      <c r="A284" s="2"/>
      <c r="B284" s="2"/>
      <c r="C284" s="2"/>
      <c r="D284" s="2"/>
      <c r="E284" s="2"/>
      <c r="F284" s="2"/>
      <c r="G284" s="3"/>
      <c r="H284" s="3"/>
      <c r="I284" s="2"/>
      <c r="J284" s="2"/>
      <c r="K284" s="32"/>
    </row>
    <row r="285" spans="1:11" ht="15.75" customHeight="1" x14ac:dyDescent="0.3">
      <c r="A285" s="2"/>
      <c r="B285" s="2"/>
      <c r="C285" s="2"/>
      <c r="D285" s="2"/>
      <c r="E285" s="2"/>
      <c r="F285" s="2"/>
      <c r="G285" s="3"/>
      <c r="H285" s="3"/>
      <c r="I285" s="2"/>
      <c r="J285" s="2"/>
      <c r="K285" s="32"/>
    </row>
    <row r="286" spans="1:11" ht="15.75" customHeight="1" x14ac:dyDescent="0.3">
      <c r="A286" s="2"/>
      <c r="B286" s="2"/>
      <c r="C286" s="2"/>
      <c r="D286" s="2"/>
      <c r="E286" s="2"/>
      <c r="F286" s="2"/>
      <c r="G286" s="3"/>
      <c r="H286" s="3"/>
      <c r="I286" s="2"/>
      <c r="J286" s="2"/>
      <c r="K286" s="32"/>
    </row>
    <row r="287" spans="1:11" ht="15.75" customHeight="1" x14ac:dyDescent="0.3">
      <c r="A287" s="2"/>
      <c r="B287" s="2"/>
      <c r="C287" s="2"/>
      <c r="D287" s="2"/>
      <c r="E287" s="2"/>
      <c r="F287" s="2"/>
      <c r="G287" s="3"/>
      <c r="H287" s="3"/>
      <c r="I287" s="2"/>
      <c r="J287" s="2"/>
      <c r="K287" s="32"/>
    </row>
    <row r="288" spans="1:11" ht="15.75" customHeight="1" x14ac:dyDescent="0.3">
      <c r="A288" s="2"/>
      <c r="B288" s="2"/>
      <c r="C288" s="2"/>
      <c r="D288" s="2"/>
      <c r="E288" s="2"/>
      <c r="F288" s="2"/>
      <c r="G288" s="3"/>
      <c r="H288" s="3"/>
      <c r="I288" s="2"/>
      <c r="J288" s="2"/>
      <c r="K288" s="32"/>
    </row>
    <row r="289" spans="1:11" ht="15.75" customHeight="1" x14ac:dyDescent="0.3">
      <c r="A289" s="2"/>
      <c r="B289" s="2"/>
      <c r="C289" s="2"/>
      <c r="D289" s="2"/>
      <c r="E289" s="2"/>
      <c r="F289" s="2"/>
      <c r="G289" s="3"/>
      <c r="H289" s="3"/>
      <c r="I289" s="2"/>
      <c r="J289" s="2"/>
      <c r="K289" s="32"/>
    </row>
    <row r="290" spans="1:11" ht="15.75" customHeight="1" x14ac:dyDescent="0.3">
      <c r="A290" s="2"/>
      <c r="B290" s="2"/>
      <c r="C290" s="2"/>
      <c r="D290" s="2"/>
      <c r="E290" s="2"/>
      <c r="F290" s="2"/>
      <c r="G290" s="3"/>
      <c r="H290" s="3"/>
      <c r="I290" s="2"/>
      <c r="J290" s="2"/>
      <c r="K290" s="32"/>
    </row>
    <row r="291" spans="1:11" ht="15.75" customHeight="1" x14ac:dyDescent="0.3">
      <c r="A291" s="2"/>
      <c r="B291" s="2"/>
      <c r="C291" s="2"/>
      <c r="D291" s="2"/>
      <c r="E291" s="2"/>
      <c r="F291" s="2"/>
      <c r="G291" s="3"/>
      <c r="H291" s="3"/>
      <c r="I291" s="2"/>
      <c r="J291" s="2"/>
      <c r="K291" s="32"/>
    </row>
    <row r="292" spans="1:11" ht="15.75" customHeight="1" x14ac:dyDescent="0.3">
      <c r="A292" s="2"/>
      <c r="B292" s="2"/>
      <c r="C292" s="2"/>
      <c r="D292" s="2"/>
      <c r="E292" s="2"/>
      <c r="F292" s="2"/>
      <c r="G292" s="3"/>
      <c r="H292" s="3"/>
      <c r="I292" s="2"/>
      <c r="J292" s="2"/>
      <c r="K292" s="32"/>
    </row>
    <row r="293" spans="1:11" ht="15.75" customHeight="1" x14ac:dyDescent="0.3">
      <c r="A293" s="2"/>
      <c r="B293" s="2"/>
      <c r="C293" s="2"/>
      <c r="D293" s="2"/>
      <c r="E293" s="2"/>
      <c r="F293" s="2"/>
      <c r="G293" s="3"/>
      <c r="H293" s="3"/>
      <c r="I293" s="2"/>
      <c r="J293" s="2"/>
      <c r="K293" s="32"/>
    </row>
    <row r="294" spans="1:11" ht="15.75" customHeight="1" x14ac:dyDescent="0.3">
      <c r="A294" s="2"/>
      <c r="B294" s="2"/>
      <c r="C294" s="2"/>
      <c r="D294" s="2"/>
      <c r="E294" s="2"/>
      <c r="F294" s="2"/>
      <c r="G294" s="3"/>
      <c r="H294" s="3"/>
      <c r="I294" s="2"/>
      <c r="J294" s="2"/>
      <c r="K294" s="32"/>
    </row>
    <row r="295" spans="1:11" ht="15.75" customHeight="1" x14ac:dyDescent="0.3">
      <c r="A295" s="2"/>
      <c r="B295" s="2"/>
      <c r="C295" s="2"/>
      <c r="D295" s="2"/>
      <c r="E295" s="2"/>
      <c r="F295" s="2"/>
      <c r="G295" s="3"/>
      <c r="H295" s="3"/>
      <c r="I295" s="2"/>
      <c r="J295" s="2"/>
      <c r="K295" s="32"/>
    </row>
    <row r="296" spans="1:11" ht="15.75" customHeight="1" x14ac:dyDescent="0.3">
      <c r="A296" s="2"/>
      <c r="B296" s="2"/>
      <c r="C296" s="2"/>
      <c r="D296" s="2"/>
      <c r="E296" s="2"/>
      <c r="F296" s="2"/>
      <c r="G296" s="3"/>
      <c r="H296" s="3"/>
      <c r="I296" s="2"/>
      <c r="J296" s="2"/>
      <c r="K296" s="32"/>
    </row>
    <row r="297" spans="1:11" ht="15.75" customHeight="1" x14ac:dyDescent="0.3">
      <c r="A297" s="2"/>
      <c r="B297" s="2"/>
      <c r="C297" s="2"/>
      <c r="D297" s="2"/>
      <c r="E297" s="2"/>
      <c r="F297" s="2"/>
      <c r="G297" s="3"/>
      <c r="H297" s="3"/>
      <c r="I297" s="2"/>
      <c r="J297" s="2"/>
      <c r="K297" s="32"/>
    </row>
    <row r="298" spans="1:11" ht="15.75" customHeight="1" x14ac:dyDescent="0.3">
      <c r="A298" s="2"/>
      <c r="B298" s="2"/>
      <c r="C298" s="2"/>
      <c r="D298" s="2"/>
      <c r="E298" s="2"/>
      <c r="F298" s="2"/>
      <c r="G298" s="3"/>
      <c r="H298" s="3"/>
      <c r="I298" s="2"/>
      <c r="J298" s="2"/>
      <c r="K298" s="32"/>
    </row>
    <row r="299" spans="1:11" ht="15.75" customHeight="1" x14ac:dyDescent="0.3">
      <c r="A299" s="2"/>
      <c r="B299" s="2"/>
      <c r="C299" s="2"/>
      <c r="D299" s="2"/>
      <c r="E299" s="2"/>
      <c r="F299" s="2"/>
      <c r="G299" s="3"/>
      <c r="H299" s="3"/>
      <c r="I299" s="2"/>
      <c r="J299" s="2"/>
      <c r="K299" s="32"/>
    </row>
    <row r="300" spans="1:11" ht="15.75" customHeight="1" x14ac:dyDescent="0.3">
      <c r="A300" s="2"/>
      <c r="B300" s="2"/>
      <c r="C300" s="2"/>
      <c r="D300" s="2"/>
      <c r="E300" s="2"/>
      <c r="F300" s="2"/>
      <c r="G300" s="3"/>
      <c r="H300" s="3"/>
      <c r="I300" s="2"/>
      <c r="J300" s="2"/>
      <c r="K300" s="32"/>
    </row>
    <row r="301" spans="1:11" ht="15.75" customHeight="1" x14ac:dyDescent="0.3">
      <c r="A301" s="2"/>
      <c r="B301" s="2"/>
      <c r="C301" s="2"/>
      <c r="D301" s="2"/>
      <c r="E301" s="2"/>
      <c r="F301" s="2"/>
      <c r="G301" s="3"/>
      <c r="H301" s="3"/>
      <c r="I301" s="2"/>
      <c r="J301" s="2"/>
      <c r="K301" s="32"/>
    </row>
    <row r="302" spans="1:11" ht="15.75" customHeight="1" x14ac:dyDescent="0.3">
      <c r="A302" s="2"/>
      <c r="B302" s="2"/>
      <c r="C302" s="2"/>
      <c r="D302" s="2"/>
      <c r="E302" s="2"/>
      <c r="F302" s="2"/>
      <c r="G302" s="3"/>
      <c r="H302" s="3"/>
      <c r="I302" s="2"/>
      <c r="J302" s="2"/>
      <c r="K302" s="32"/>
    </row>
    <row r="303" spans="1:11" ht="15.75" customHeight="1" x14ac:dyDescent="0.3"/>
    <row r="304" spans="1:11"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row r="1042" ht="15.75" customHeight="1" x14ac:dyDescent="0.3"/>
    <row r="1043" ht="15.75" customHeight="1" x14ac:dyDescent="0.3"/>
    <row r="1044" ht="15.75" customHeight="1" x14ac:dyDescent="0.3"/>
    <row r="1045" ht="15.75" customHeight="1" x14ac:dyDescent="0.3"/>
    <row r="1046" ht="15.75" customHeight="1" x14ac:dyDescent="0.3"/>
    <row r="1047" ht="15.75" customHeight="1" x14ac:dyDescent="0.3"/>
    <row r="1048" ht="15.75" customHeight="1" x14ac:dyDescent="0.3"/>
    <row r="1049" ht="15.75" customHeight="1" x14ac:dyDescent="0.3"/>
    <row r="1050" ht="15.75" customHeight="1" x14ac:dyDescent="0.3"/>
    <row r="1051" ht="15.75" customHeight="1" x14ac:dyDescent="0.3"/>
    <row r="1052" ht="15.75" customHeight="1" x14ac:dyDescent="0.3"/>
    <row r="1053" ht="15.75" customHeight="1" x14ac:dyDescent="0.3"/>
    <row r="1054" ht="15.75" customHeight="1" x14ac:dyDescent="0.3"/>
    <row r="1055" ht="15.75" customHeight="1" x14ac:dyDescent="0.3"/>
    <row r="1056" ht="15.75" customHeight="1" x14ac:dyDescent="0.3"/>
    <row r="1057" ht="15.75" customHeight="1" x14ac:dyDescent="0.3"/>
    <row r="1058" ht="15.75" customHeight="1" x14ac:dyDescent="0.3"/>
    <row r="1059" ht="15.75" customHeight="1" x14ac:dyDescent="0.3"/>
    <row r="1060" ht="15.75" customHeight="1" x14ac:dyDescent="0.3"/>
    <row r="1061" ht="15.75" customHeight="1" x14ac:dyDescent="0.3"/>
    <row r="1062" ht="15.75" customHeight="1" x14ac:dyDescent="0.3"/>
    <row r="1063" ht="15.75" customHeight="1" x14ac:dyDescent="0.3"/>
    <row r="1064" ht="15.75" customHeight="1" x14ac:dyDescent="0.3"/>
    <row r="1065" ht="15.75" customHeight="1" x14ac:dyDescent="0.3"/>
    <row r="1066" ht="15.75" customHeight="1" x14ac:dyDescent="0.3"/>
    <row r="1067" ht="15.75" customHeight="1" x14ac:dyDescent="0.3"/>
    <row r="1068" ht="15.75" customHeight="1" x14ac:dyDescent="0.3"/>
    <row r="1069" ht="15.75" customHeight="1" x14ac:dyDescent="0.3"/>
    <row r="1070" ht="15.75" customHeight="1" x14ac:dyDescent="0.3"/>
    <row r="1071" ht="15.75" customHeight="1" x14ac:dyDescent="0.3"/>
    <row r="1072" ht="15.75" customHeight="1" x14ac:dyDescent="0.3"/>
    <row r="1073" ht="15.75" customHeight="1" x14ac:dyDescent="0.3"/>
    <row r="1074" ht="15.75" customHeight="1" x14ac:dyDescent="0.3"/>
    <row r="1075" ht="15.75" customHeight="1" x14ac:dyDescent="0.3"/>
    <row r="1076" ht="15.75" customHeight="1" x14ac:dyDescent="0.3"/>
    <row r="1077" ht="15.75" customHeight="1" x14ac:dyDescent="0.3"/>
    <row r="1078" ht="15.75" customHeight="1" x14ac:dyDescent="0.3"/>
    <row r="1079" ht="15.75" customHeight="1" x14ac:dyDescent="0.3"/>
    <row r="1080" ht="15.75" customHeight="1" x14ac:dyDescent="0.3"/>
    <row r="1081" ht="15.75" customHeight="1" x14ac:dyDescent="0.3"/>
    <row r="1082" ht="15.75" customHeight="1" x14ac:dyDescent="0.3"/>
    <row r="1083" ht="15.75" customHeight="1" x14ac:dyDescent="0.3"/>
    <row r="1084" ht="15.75" customHeight="1" x14ac:dyDescent="0.3"/>
    <row r="1085" ht="15.75" customHeight="1" x14ac:dyDescent="0.3"/>
    <row r="1086" ht="15.75" customHeight="1" x14ac:dyDescent="0.3"/>
    <row r="1087" ht="15.75" customHeight="1" x14ac:dyDescent="0.3"/>
    <row r="1088" ht="15.75" customHeight="1" x14ac:dyDescent="0.3"/>
    <row r="1089" ht="15.75" customHeight="1" x14ac:dyDescent="0.3"/>
    <row r="1090" ht="15.75" customHeight="1" x14ac:dyDescent="0.3"/>
    <row r="1091" ht="15.75" customHeight="1" x14ac:dyDescent="0.3"/>
    <row r="1092" ht="15.75" customHeight="1" x14ac:dyDescent="0.3"/>
    <row r="1093" ht="15.75" customHeight="1" x14ac:dyDescent="0.3"/>
    <row r="1094" ht="15.75" customHeight="1" x14ac:dyDescent="0.3"/>
    <row r="1095" ht="15.75" customHeight="1" x14ac:dyDescent="0.3"/>
    <row r="1096" ht="15.75" customHeight="1" x14ac:dyDescent="0.3"/>
    <row r="1097" ht="15.75" customHeight="1" x14ac:dyDescent="0.3"/>
    <row r="1098" ht="15.75" customHeight="1" x14ac:dyDescent="0.3"/>
    <row r="1099" ht="15.75" customHeight="1" x14ac:dyDescent="0.3"/>
    <row r="1100" ht="15.75" customHeight="1" x14ac:dyDescent="0.3"/>
    <row r="1101" ht="15.75" customHeight="1" x14ac:dyDescent="0.3"/>
    <row r="1102" ht="15.75" customHeight="1" x14ac:dyDescent="0.3"/>
    <row r="1103" ht="15.75" customHeight="1" x14ac:dyDescent="0.3"/>
    <row r="1104" ht="15.75" customHeight="1" x14ac:dyDescent="0.3"/>
    <row r="1105" ht="15.75" customHeight="1" x14ac:dyDescent="0.3"/>
    <row r="1106" ht="15.75" customHeight="1" x14ac:dyDescent="0.3"/>
    <row r="1107" ht="15.75" customHeight="1" x14ac:dyDescent="0.3"/>
    <row r="1108" ht="15.75" customHeight="1" x14ac:dyDescent="0.3"/>
    <row r="1109" ht="15.75" customHeight="1" x14ac:dyDescent="0.3"/>
    <row r="1110" ht="15.75" customHeight="1" x14ac:dyDescent="0.3"/>
    <row r="1111" ht="15.75" customHeight="1" x14ac:dyDescent="0.3"/>
    <row r="1112" ht="15.75" customHeight="1" x14ac:dyDescent="0.3"/>
    <row r="1113" ht="15.75" customHeight="1" x14ac:dyDescent="0.3"/>
    <row r="1114" ht="15.75" customHeight="1" x14ac:dyDescent="0.3"/>
    <row r="1115" ht="15.75" customHeight="1" x14ac:dyDescent="0.3"/>
    <row r="1116" ht="15.75" customHeight="1" x14ac:dyDescent="0.3"/>
    <row r="1117" ht="15.75" customHeight="1" x14ac:dyDescent="0.3"/>
    <row r="1118" ht="15.75" customHeight="1" x14ac:dyDescent="0.3"/>
    <row r="1119" ht="15.75" customHeight="1" x14ac:dyDescent="0.3"/>
    <row r="1120" ht="15.75" customHeight="1" x14ac:dyDescent="0.3"/>
    <row r="1121" ht="15.75" customHeight="1" x14ac:dyDescent="0.3"/>
    <row r="1122" ht="15.75" customHeight="1" x14ac:dyDescent="0.3"/>
    <row r="1123" ht="15.75" customHeight="1" x14ac:dyDescent="0.3"/>
    <row r="1124" ht="15.75" customHeight="1" x14ac:dyDescent="0.3"/>
    <row r="1125" ht="15.75" customHeight="1" x14ac:dyDescent="0.3"/>
    <row r="1126" ht="15.75" customHeight="1" x14ac:dyDescent="0.3"/>
    <row r="1127" ht="15.75" customHeight="1" x14ac:dyDescent="0.3"/>
    <row r="1128" ht="15.75" customHeight="1" x14ac:dyDescent="0.3"/>
    <row r="1129" ht="15.75" customHeight="1" x14ac:dyDescent="0.3"/>
    <row r="1130" ht="15.75" customHeight="1" x14ac:dyDescent="0.3"/>
    <row r="1131" ht="15.75" customHeight="1" x14ac:dyDescent="0.3"/>
    <row r="1132" ht="15.75" customHeight="1" x14ac:dyDescent="0.3"/>
    <row r="1133" ht="15.75" customHeight="1" x14ac:dyDescent="0.3"/>
    <row r="1134" ht="15.75" customHeight="1" x14ac:dyDescent="0.3"/>
    <row r="1135" ht="15.75" customHeight="1" x14ac:dyDescent="0.3"/>
    <row r="1136" ht="15.75" customHeight="1" x14ac:dyDescent="0.3"/>
    <row r="1137" ht="15.75" customHeight="1" x14ac:dyDescent="0.3"/>
    <row r="1138" ht="15.75" customHeight="1" x14ac:dyDescent="0.3"/>
  </sheetData>
  <autoFilter ref="A1:L130" xr:uid="{BD9C11AF-EC77-47B5-9FBC-4D4A4E6178A8}"/>
  <dataConsolidate/>
  <conditionalFormatting sqref="D4:D6">
    <cfRule type="containsText" dxfId="3" priority="1" operator="containsText" text="Thử việc">
      <formula>NOT(ISERROR(SEARCH(("Thử việc"),(D4))))</formula>
    </cfRule>
  </conditionalFormatting>
  <dataValidations count="1">
    <dataValidation type="list" allowBlank="1" showErrorMessage="1" sqref="I128" xr:uid="{CDF16A42-11D8-45ED-BC92-3F5B70B64108}">
      <formula1>"01. BGĐ,03. HCNS,02. TCKT,06. CNTT,05. MKT,04. VH,09. KD,07. PTMB,08. TKTC,09.5.SO"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E959C-5530-41FF-9C30-D7C7EFA15757}">
  <sheetPr>
    <tabColor rgb="FF00B050"/>
  </sheetPr>
  <dimension ref="A1:N911"/>
  <sheetViews>
    <sheetView showGridLines="0" zoomScale="74" zoomScaleNormal="74" workbookViewId="0">
      <selection activeCell="C2" sqref="C2"/>
    </sheetView>
  </sheetViews>
  <sheetFormatPr defaultColWidth="11.19921875" defaultRowHeight="15.6" x14ac:dyDescent="0.3"/>
  <cols>
    <col min="1" max="1" width="7.296875" customWidth="1"/>
    <col min="2" max="2" width="5.69921875" customWidth="1"/>
    <col min="3" max="3" width="9.19921875" customWidth="1"/>
    <col min="4" max="4" width="8.296875" style="33" hidden="1" customWidth="1"/>
    <col min="5" max="5" width="8.296875" customWidth="1"/>
    <col min="6" max="6" width="11" customWidth="1"/>
    <col min="7" max="7" width="19.69921875" style="37" customWidth="1"/>
    <col min="8" max="8" width="14.296875" style="37" customWidth="1"/>
    <col min="9" max="9" width="14.3984375" style="37" bestFit="1" customWidth="1"/>
    <col min="10" max="10" width="19.296875" customWidth="1"/>
    <col min="11" max="12" width="16.09765625" customWidth="1"/>
    <col min="13" max="13" width="20.19921875" customWidth="1"/>
    <col min="14" max="14" width="14.8984375" customWidth="1"/>
  </cols>
  <sheetData>
    <row r="1" spans="1:14" ht="62.4" x14ac:dyDescent="0.3">
      <c r="A1" s="66" t="s">
        <v>444</v>
      </c>
      <c r="B1" s="66" t="s">
        <v>445</v>
      </c>
      <c r="C1" s="66" t="s">
        <v>446</v>
      </c>
      <c r="D1" s="66" t="s">
        <v>447</v>
      </c>
      <c r="E1" s="66" t="s">
        <v>448</v>
      </c>
      <c r="F1" s="66" t="s">
        <v>204</v>
      </c>
      <c r="G1" s="66" t="s">
        <v>547</v>
      </c>
      <c r="H1" s="66" t="s">
        <v>548</v>
      </c>
      <c r="I1" s="66" t="s">
        <v>549</v>
      </c>
      <c r="J1" s="66" t="s">
        <v>550</v>
      </c>
      <c r="K1" s="66" t="s">
        <v>449</v>
      </c>
      <c r="L1" s="66" t="s">
        <v>551</v>
      </c>
      <c r="M1" s="66" t="s">
        <v>552</v>
      </c>
      <c r="N1" s="66" t="s">
        <v>464</v>
      </c>
    </row>
    <row r="2" spans="1:14" ht="15" customHeight="1" x14ac:dyDescent="0.3">
      <c r="A2" s="61">
        <v>2025</v>
      </c>
      <c r="B2" s="61">
        <v>9</v>
      </c>
      <c r="C2" s="61" t="s">
        <v>154</v>
      </c>
      <c r="D2" s="61">
        <v>6</v>
      </c>
      <c r="E2" s="61">
        <v>6</v>
      </c>
      <c r="F2" s="62" t="s">
        <v>345</v>
      </c>
      <c r="G2" s="61" t="s">
        <v>530</v>
      </c>
      <c r="H2" s="63" t="s">
        <v>55</v>
      </c>
      <c r="I2" s="61" t="s">
        <v>531</v>
      </c>
      <c r="J2" s="64" t="s">
        <v>155</v>
      </c>
      <c r="K2" s="61" t="s">
        <v>326</v>
      </c>
      <c r="L2" s="61" t="s">
        <v>293</v>
      </c>
      <c r="M2" s="65" t="s">
        <v>157</v>
      </c>
      <c r="N2" s="65" t="s">
        <v>189</v>
      </c>
    </row>
    <row r="3" spans="1:14" ht="15" customHeight="1" x14ac:dyDescent="0.3">
      <c r="A3" s="56">
        <v>2025</v>
      </c>
      <c r="B3" s="56">
        <v>9</v>
      </c>
      <c r="C3" s="56" t="s">
        <v>33</v>
      </c>
      <c r="D3" s="56">
        <v>14</v>
      </c>
      <c r="E3" s="56">
        <v>13</v>
      </c>
      <c r="F3" s="57" t="s">
        <v>340</v>
      </c>
      <c r="G3" s="56" t="s">
        <v>532</v>
      </c>
      <c r="H3" s="58" t="s">
        <v>101</v>
      </c>
      <c r="I3" s="56" t="s">
        <v>531</v>
      </c>
      <c r="J3" s="59" t="s">
        <v>155</v>
      </c>
      <c r="K3" s="56" t="s">
        <v>326</v>
      </c>
      <c r="L3" s="56" t="s">
        <v>315</v>
      </c>
      <c r="M3" s="60" t="s">
        <v>157</v>
      </c>
      <c r="N3" s="60" t="s">
        <v>189</v>
      </c>
    </row>
    <row r="4" spans="1:14" ht="15" customHeight="1" x14ac:dyDescent="0.3">
      <c r="A4" s="61">
        <v>2025</v>
      </c>
      <c r="B4" s="61">
        <v>9</v>
      </c>
      <c r="C4" s="61" t="s">
        <v>78</v>
      </c>
      <c r="D4" s="61">
        <v>12</v>
      </c>
      <c r="E4" s="61">
        <v>10</v>
      </c>
      <c r="F4" s="62" t="s">
        <v>369</v>
      </c>
      <c r="G4" s="61" t="s">
        <v>533</v>
      </c>
      <c r="H4" s="63" t="s">
        <v>85</v>
      </c>
      <c r="I4" s="61" t="s">
        <v>534</v>
      </c>
      <c r="J4" s="64" t="s">
        <v>183</v>
      </c>
      <c r="K4" s="61" t="s">
        <v>339</v>
      </c>
      <c r="L4" s="61" t="s">
        <v>300</v>
      </c>
      <c r="M4" s="65" t="s">
        <v>176</v>
      </c>
      <c r="N4" s="65" t="s">
        <v>460</v>
      </c>
    </row>
    <row r="5" spans="1:14" ht="15" customHeight="1" x14ac:dyDescent="0.3">
      <c r="A5" s="56">
        <v>2025</v>
      </c>
      <c r="B5" s="56">
        <v>9</v>
      </c>
      <c r="C5" s="56" t="s">
        <v>69</v>
      </c>
      <c r="D5" s="56">
        <v>20</v>
      </c>
      <c r="E5" s="56">
        <v>21</v>
      </c>
      <c r="F5" s="57" t="s">
        <v>345</v>
      </c>
      <c r="G5" s="56" t="s">
        <v>530</v>
      </c>
      <c r="H5" s="58" t="s">
        <v>55</v>
      </c>
      <c r="I5" s="56" t="s">
        <v>531</v>
      </c>
      <c r="J5" s="59" t="s">
        <v>155</v>
      </c>
      <c r="K5" s="56" t="s">
        <v>326</v>
      </c>
      <c r="L5" s="56" t="s">
        <v>297</v>
      </c>
      <c r="M5" s="60" t="s">
        <v>157</v>
      </c>
      <c r="N5" s="60" t="s">
        <v>189</v>
      </c>
    </row>
    <row r="6" spans="1:14" ht="15" customHeight="1" x14ac:dyDescent="0.3">
      <c r="A6" s="61">
        <v>2025</v>
      </c>
      <c r="B6" s="61">
        <v>9</v>
      </c>
      <c r="C6" s="61" t="s">
        <v>147</v>
      </c>
      <c r="D6" s="61">
        <v>18</v>
      </c>
      <c r="E6" s="61">
        <v>18</v>
      </c>
      <c r="F6" s="62" t="s">
        <v>345</v>
      </c>
      <c r="G6" s="61" t="s">
        <v>530</v>
      </c>
      <c r="H6" s="63" t="s">
        <v>55</v>
      </c>
      <c r="I6" s="61" t="s">
        <v>531</v>
      </c>
      <c r="J6" s="64" t="s">
        <v>155</v>
      </c>
      <c r="K6" s="61" t="s">
        <v>326</v>
      </c>
      <c r="L6" s="61" t="s">
        <v>293</v>
      </c>
      <c r="M6" s="65" t="s">
        <v>157</v>
      </c>
      <c r="N6" s="65" t="s">
        <v>189</v>
      </c>
    </row>
    <row r="7" spans="1:14" ht="15" customHeight="1" x14ac:dyDescent="0.3">
      <c r="A7" s="56">
        <v>2025</v>
      </c>
      <c r="B7" s="56">
        <v>9</v>
      </c>
      <c r="C7" s="56" t="s">
        <v>92</v>
      </c>
      <c r="D7" s="56">
        <v>22</v>
      </c>
      <c r="E7" s="56">
        <v>22</v>
      </c>
      <c r="F7" s="57" t="s">
        <v>345</v>
      </c>
      <c r="G7" s="56" t="s">
        <v>530</v>
      </c>
      <c r="H7" s="58" t="s">
        <v>55</v>
      </c>
      <c r="I7" s="56" t="s">
        <v>531</v>
      </c>
      <c r="J7" s="59" t="s">
        <v>155</v>
      </c>
      <c r="K7" s="56" t="s">
        <v>326</v>
      </c>
      <c r="L7" s="56" t="s">
        <v>297</v>
      </c>
      <c r="M7" s="60" t="s">
        <v>157</v>
      </c>
      <c r="N7" s="60" t="s">
        <v>189</v>
      </c>
    </row>
    <row r="8" spans="1:14" ht="15" customHeight="1" x14ac:dyDescent="0.3">
      <c r="A8" s="61">
        <v>2025</v>
      </c>
      <c r="B8" s="61">
        <v>9</v>
      </c>
      <c r="C8" s="61" t="s">
        <v>57</v>
      </c>
      <c r="D8" s="61">
        <v>36</v>
      </c>
      <c r="E8" s="61">
        <v>36</v>
      </c>
      <c r="F8" s="62" t="s">
        <v>345</v>
      </c>
      <c r="G8" s="61" t="s">
        <v>530</v>
      </c>
      <c r="H8" s="63" t="s">
        <v>55</v>
      </c>
      <c r="I8" s="61" t="s">
        <v>531</v>
      </c>
      <c r="J8" s="64" t="s">
        <v>155</v>
      </c>
      <c r="K8" s="61" t="s">
        <v>326</v>
      </c>
      <c r="L8" s="61" t="s">
        <v>297</v>
      </c>
      <c r="M8" s="65" t="s">
        <v>157</v>
      </c>
      <c r="N8" s="65" t="s">
        <v>189</v>
      </c>
    </row>
    <row r="9" spans="1:14" ht="15" customHeight="1" x14ac:dyDescent="0.3">
      <c r="A9" s="56">
        <v>2025</v>
      </c>
      <c r="B9" s="56">
        <v>9</v>
      </c>
      <c r="C9" s="56" t="s">
        <v>140</v>
      </c>
      <c r="D9" s="56">
        <v>8</v>
      </c>
      <c r="E9" s="56">
        <v>8</v>
      </c>
      <c r="F9" s="57" t="s">
        <v>369</v>
      </c>
      <c r="G9" s="56" t="s">
        <v>533</v>
      </c>
      <c r="H9" s="58" t="s">
        <v>85</v>
      </c>
      <c r="I9" s="56" t="s">
        <v>534</v>
      </c>
      <c r="J9" s="59" t="s">
        <v>183</v>
      </c>
      <c r="K9" s="56" t="s">
        <v>339</v>
      </c>
      <c r="L9" s="56" t="s">
        <v>300</v>
      </c>
      <c r="M9" s="60" t="s">
        <v>176</v>
      </c>
      <c r="N9" s="60" t="s">
        <v>460</v>
      </c>
    </row>
    <row r="10" spans="1:14" ht="15" customHeight="1" x14ac:dyDescent="0.3">
      <c r="A10" s="61">
        <v>2025</v>
      </c>
      <c r="B10" s="61">
        <v>9</v>
      </c>
      <c r="C10" s="61" t="s">
        <v>143</v>
      </c>
      <c r="D10" s="61">
        <v>16</v>
      </c>
      <c r="E10" s="61">
        <v>16</v>
      </c>
      <c r="F10" s="62" t="s">
        <v>338</v>
      </c>
      <c r="G10" s="61" t="s">
        <v>535</v>
      </c>
      <c r="H10" s="63" t="s">
        <v>118</v>
      </c>
      <c r="I10" s="61" t="s">
        <v>534</v>
      </c>
      <c r="J10" s="64" t="s">
        <v>183</v>
      </c>
      <c r="K10" s="61" t="s">
        <v>339</v>
      </c>
      <c r="L10" s="61" t="s">
        <v>300</v>
      </c>
      <c r="M10" s="65" t="s">
        <v>176</v>
      </c>
      <c r="N10" s="65" t="s">
        <v>460</v>
      </c>
    </row>
    <row r="11" spans="1:14" ht="15" customHeight="1" x14ac:dyDescent="0.3">
      <c r="A11" s="56">
        <v>2025</v>
      </c>
      <c r="B11" s="56">
        <v>9</v>
      </c>
      <c r="C11" s="56" t="s">
        <v>126</v>
      </c>
      <c r="D11" s="56">
        <v>18</v>
      </c>
      <c r="E11" s="56">
        <v>18</v>
      </c>
      <c r="F11" s="57" t="s">
        <v>338</v>
      </c>
      <c r="G11" s="56" t="s">
        <v>535</v>
      </c>
      <c r="H11" s="58" t="s">
        <v>118</v>
      </c>
      <c r="I11" s="56" t="s">
        <v>534</v>
      </c>
      <c r="J11" s="59" t="s">
        <v>183</v>
      </c>
      <c r="K11" s="56" t="s">
        <v>339</v>
      </c>
      <c r="L11" s="56" t="s">
        <v>300</v>
      </c>
      <c r="M11" s="60" t="s">
        <v>176</v>
      </c>
      <c r="N11" s="60" t="s">
        <v>460</v>
      </c>
    </row>
    <row r="12" spans="1:14" ht="15" customHeight="1" x14ac:dyDescent="0.3">
      <c r="A12" s="61">
        <v>2025</v>
      </c>
      <c r="B12" s="61">
        <v>9</v>
      </c>
      <c r="C12" s="61" t="s">
        <v>159</v>
      </c>
      <c r="D12" s="61">
        <v>10</v>
      </c>
      <c r="E12" s="61">
        <v>10</v>
      </c>
      <c r="F12" s="62" t="s">
        <v>340</v>
      </c>
      <c r="G12" s="61" t="s">
        <v>532</v>
      </c>
      <c r="H12" s="63" t="s">
        <v>101</v>
      </c>
      <c r="I12" s="61" t="s">
        <v>531</v>
      </c>
      <c r="J12" s="64" t="s">
        <v>155</v>
      </c>
      <c r="K12" s="61" t="s">
        <v>326</v>
      </c>
      <c r="L12" s="61" t="s">
        <v>315</v>
      </c>
      <c r="M12" s="65" t="s">
        <v>157</v>
      </c>
      <c r="N12" s="65" t="s">
        <v>189</v>
      </c>
    </row>
    <row r="13" spans="1:14" ht="15" customHeight="1" x14ac:dyDescent="0.3">
      <c r="A13" s="56">
        <v>2025</v>
      </c>
      <c r="B13" s="56">
        <v>9</v>
      </c>
      <c r="C13" s="56" t="s">
        <v>131</v>
      </c>
      <c r="D13" s="56">
        <v>27</v>
      </c>
      <c r="E13" s="56">
        <v>27</v>
      </c>
      <c r="F13" s="57" t="s">
        <v>338</v>
      </c>
      <c r="G13" s="56" t="s">
        <v>535</v>
      </c>
      <c r="H13" s="58" t="s">
        <v>118</v>
      </c>
      <c r="I13" s="56" t="s">
        <v>534</v>
      </c>
      <c r="J13" s="59" t="s">
        <v>183</v>
      </c>
      <c r="K13" s="56" t="s">
        <v>339</v>
      </c>
      <c r="L13" s="56" t="s">
        <v>300</v>
      </c>
      <c r="M13" s="60" t="s">
        <v>176</v>
      </c>
      <c r="N13" s="60" t="s">
        <v>460</v>
      </c>
    </row>
    <row r="14" spans="1:14" ht="15" customHeight="1" x14ac:dyDescent="0.3">
      <c r="A14" s="61">
        <v>2025</v>
      </c>
      <c r="B14" s="61">
        <v>9</v>
      </c>
      <c r="C14" s="61" t="s">
        <v>113</v>
      </c>
      <c r="D14" s="61">
        <v>25</v>
      </c>
      <c r="E14" s="61">
        <v>25</v>
      </c>
      <c r="F14" s="62" t="s">
        <v>361</v>
      </c>
      <c r="G14" s="61" t="s">
        <v>536</v>
      </c>
      <c r="H14" s="63" t="s">
        <v>79</v>
      </c>
      <c r="I14" s="61" t="s">
        <v>537</v>
      </c>
      <c r="J14" s="64" t="s">
        <v>182</v>
      </c>
      <c r="K14" s="61" t="s">
        <v>353</v>
      </c>
      <c r="L14" s="61" t="s">
        <v>302</v>
      </c>
      <c r="M14" s="65" t="s">
        <v>120</v>
      </c>
      <c r="N14" s="65" t="s">
        <v>189</v>
      </c>
    </row>
    <row r="15" spans="1:14" ht="15" customHeight="1" x14ac:dyDescent="0.3">
      <c r="A15" s="56">
        <v>2025</v>
      </c>
      <c r="B15" s="56">
        <v>9</v>
      </c>
      <c r="C15" s="56" t="s">
        <v>156</v>
      </c>
      <c r="D15" s="56">
        <v>12</v>
      </c>
      <c r="E15" s="56">
        <v>12</v>
      </c>
      <c r="F15" s="57" t="s">
        <v>361</v>
      </c>
      <c r="G15" s="56" t="s">
        <v>536</v>
      </c>
      <c r="H15" s="58" t="s">
        <v>79</v>
      </c>
      <c r="I15" s="56" t="s">
        <v>537</v>
      </c>
      <c r="J15" s="59" t="s">
        <v>182</v>
      </c>
      <c r="K15" s="56" t="s">
        <v>353</v>
      </c>
      <c r="L15" s="56" t="s">
        <v>309</v>
      </c>
      <c r="M15" s="60" t="s">
        <v>136</v>
      </c>
      <c r="N15" s="60" t="s">
        <v>189</v>
      </c>
    </row>
    <row r="16" spans="1:14" ht="15" customHeight="1" x14ac:dyDescent="0.3">
      <c r="A16" s="61">
        <v>2025</v>
      </c>
      <c r="B16" s="61">
        <v>9</v>
      </c>
      <c r="C16" s="61" t="s">
        <v>142</v>
      </c>
      <c r="D16" s="61">
        <v>20</v>
      </c>
      <c r="E16" s="61">
        <v>20</v>
      </c>
      <c r="F16" s="62" t="s">
        <v>346</v>
      </c>
      <c r="G16" s="61" t="s">
        <v>538</v>
      </c>
      <c r="H16" s="63" t="s">
        <v>347</v>
      </c>
      <c r="I16" s="61" t="s">
        <v>531</v>
      </c>
      <c r="J16" s="64" t="s">
        <v>155</v>
      </c>
      <c r="K16" s="61" t="s">
        <v>326</v>
      </c>
      <c r="L16" s="61" t="s">
        <v>297</v>
      </c>
      <c r="M16" s="65" t="s">
        <v>120</v>
      </c>
      <c r="N16" s="65" t="s">
        <v>189</v>
      </c>
    </row>
    <row r="17" spans="1:14" ht="15" customHeight="1" x14ac:dyDescent="0.3">
      <c r="A17" s="56">
        <v>2025</v>
      </c>
      <c r="B17" s="56">
        <v>9</v>
      </c>
      <c r="C17" s="56" t="s">
        <v>152</v>
      </c>
      <c r="D17" s="56">
        <v>11</v>
      </c>
      <c r="E17" s="56">
        <v>11</v>
      </c>
      <c r="F17" s="57" t="s">
        <v>338</v>
      </c>
      <c r="G17" s="56" t="s">
        <v>535</v>
      </c>
      <c r="H17" s="58" t="s">
        <v>118</v>
      </c>
      <c r="I17" s="56" t="s">
        <v>534</v>
      </c>
      <c r="J17" s="59" t="s">
        <v>183</v>
      </c>
      <c r="K17" s="56" t="s">
        <v>339</v>
      </c>
      <c r="L17" s="56" t="s">
        <v>300</v>
      </c>
      <c r="M17" s="60" t="s">
        <v>176</v>
      </c>
      <c r="N17" s="60" t="s">
        <v>460</v>
      </c>
    </row>
    <row r="18" spans="1:14" ht="15" customHeight="1" x14ac:dyDescent="0.3">
      <c r="A18" s="61">
        <v>2025</v>
      </c>
      <c r="B18" s="61">
        <v>9</v>
      </c>
      <c r="C18" s="61" t="s">
        <v>87</v>
      </c>
      <c r="D18" s="61">
        <v>23</v>
      </c>
      <c r="E18" s="61">
        <v>23</v>
      </c>
      <c r="F18" s="62" t="s">
        <v>352</v>
      </c>
      <c r="G18" s="61" t="s">
        <v>537</v>
      </c>
      <c r="H18" s="63" t="s">
        <v>182</v>
      </c>
      <c r="I18" s="61" t="s">
        <v>537</v>
      </c>
      <c r="J18" s="64" t="s">
        <v>182</v>
      </c>
      <c r="K18" s="61" t="s">
        <v>353</v>
      </c>
      <c r="L18" s="61" t="s">
        <v>302</v>
      </c>
      <c r="M18" s="65" t="s">
        <v>120</v>
      </c>
      <c r="N18" s="65" t="s">
        <v>189</v>
      </c>
    </row>
    <row r="19" spans="1:14" ht="15" customHeight="1" x14ac:dyDescent="0.3">
      <c r="A19" s="56">
        <v>2025</v>
      </c>
      <c r="B19" s="56">
        <v>9</v>
      </c>
      <c r="C19" s="56" t="s">
        <v>44</v>
      </c>
      <c r="D19" s="56">
        <v>46</v>
      </c>
      <c r="E19" s="56">
        <v>46</v>
      </c>
      <c r="F19" s="57" t="s">
        <v>346</v>
      </c>
      <c r="G19" s="56" t="s">
        <v>538</v>
      </c>
      <c r="H19" s="58" t="s">
        <v>347</v>
      </c>
      <c r="I19" s="56" t="s">
        <v>531</v>
      </c>
      <c r="J19" s="59" t="s">
        <v>155</v>
      </c>
      <c r="K19" s="56" t="s">
        <v>326</v>
      </c>
      <c r="L19" s="56" t="s">
        <v>192</v>
      </c>
      <c r="M19" s="60" t="s">
        <v>157</v>
      </c>
      <c r="N19" s="60" t="s">
        <v>189</v>
      </c>
    </row>
    <row r="20" spans="1:14" ht="15" customHeight="1" x14ac:dyDescent="0.3">
      <c r="A20" s="61">
        <v>2025</v>
      </c>
      <c r="B20" s="61">
        <v>9</v>
      </c>
      <c r="C20" s="61" t="s">
        <v>129</v>
      </c>
      <c r="D20" s="61">
        <v>14</v>
      </c>
      <c r="E20" s="61">
        <v>14</v>
      </c>
      <c r="F20" s="62" t="s">
        <v>340</v>
      </c>
      <c r="G20" s="61" t="s">
        <v>532</v>
      </c>
      <c r="H20" s="63" t="s">
        <v>101</v>
      </c>
      <c r="I20" s="61" t="s">
        <v>531</v>
      </c>
      <c r="J20" s="64" t="s">
        <v>155</v>
      </c>
      <c r="K20" s="61" t="s">
        <v>326</v>
      </c>
      <c r="L20" s="61" t="s">
        <v>297</v>
      </c>
      <c r="M20" s="65" t="s">
        <v>157</v>
      </c>
      <c r="N20" s="65" t="s">
        <v>189</v>
      </c>
    </row>
    <row r="21" spans="1:14" ht="15" customHeight="1" x14ac:dyDescent="0.3">
      <c r="A21" s="56">
        <v>2025</v>
      </c>
      <c r="B21" s="56">
        <v>9</v>
      </c>
      <c r="C21" s="56" t="s">
        <v>138</v>
      </c>
      <c r="D21" s="56">
        <v>14</v>
      </c>
      <c r="E21" s="56">
        <v>14</v>
      </c>
      <c r="F21" s="57" t="s">
        <v>338</v>
      </c>
      <c r="G21" s="56" t="s">
        <v>535</v>
      </c>
      <c r="H21" s="58" t="s">
        <v>118</v>
      </c>
      <c r="I21" s="56" t="s">
        <v>534</v>
      </c>
      <c r="J21" s="59" t="s">
        <v>183</v>
      </c>
      <c r="K21" s="56" t="s">
        <v>339</v>
      </c>
      <c r="L21" s="56" t="s">
        <v>304</v>
      </c>
      <c r="M21" s="60" t="s">
        <v>176</v>
      </c>
      <c r="N21" s="60" t="s">
        <v>460</v>
      </c>
    </row>
    <row r="22" spans="1:14" ht="15" customHeight="1" x14ac:dyDescent="0.3">
      <c r="A22" s="61">
        <v>2025</v>
      </c>
      <c r="B22" s="61">
        <v>9</v>
      </c>
      <c r="C22" s="61" t="s">
        <v>73</v>
      </c>
      <c r="D22" s="61">
        <v>24</v>
      </c>
      <c r="E22" s="61">
        <v>24</v>
      </c>
      <c r="F22" s="62" t="s">
        <v>352</v>
      </c>
      <c r="G22" s="61" t="s">
        <v>537</v>
      </c>
      <c r="H22" s="63" t="s">
        <v>182</v>
      </c>
      <c r="I22" s="61" t="s">
        <v>537</v>
      </c>
      <c r="J22" s="64" t="s">
        <v>182</v>
      </c>
      <c r="K22" s="61" t="s">
        <v>353</v>
      </c>
      <c r="L22" s="61" t="s">
        <v>302</v>
      </c>
      <c r="M22" s="65" t="s">
        <v>120</v>
      </c>
      <c r="N22" s="65" t="s">
        <v>189</v>
      </c>
    </row>
    <row r="23" spans="1:14" ht="15" customHeight="1" x14ac:dyDescent="0.3">
      <c r="A23" s="56">
        <v>2025</v>
      </c>
      <c r="B23" s="56">
        <v>9</v>
      </c>
      <c r="C23" s="56" t="s">
        <v>48</v>
      </c>
      <c r="D23" s="56">
        <v>37</v>
      </c>
      <c r="E23" s="56">
        <v>37</v>
      </c>
      <c r="F23" s="57" t="s">
        <v>330</v>
      </c>
      <c r="G23" s="56" t="s">
        <v>539</v>
      </c>
      <c r="H23" s="58" t="s">
        <v>97</v>
      </c>
      <c r="I23" s="56" t="s">
        <v>531</v>
      </c>
      <c r="J23" s="59" t="s">
        <v>155</v>
      </c>
      <c r="K23" s="56" t="s">
        <v>326</v>
      </c>
      <c r="L23" s="56" t="s">
        <v>192</v>
      </c>
      <c r="M23" s="60" t="s">
        <v>120</v>
      </c>
      <c r="N23" s="60" t="s">
        <v>189</v>
      </c>
    </row>
    <row r="24" spans="1:14" ht="15" customHeight="1" x14ac:dyDescent="0.3">
      <c r="A24" s="61">
        <v>2025</v>
      </c>
      <c r="B24" s="61">
        <v>9</v>
      </c>
      <c r="C24" s="61" t="s">
        <v>68</v>
      </c>
      <c r="D24" s="61">
        <v>25</v>
      </c>
      <c r="E24" s="61">
        <v>25</v>
      </c>
      <c r="F24" s="62" t="s">
        <v>363</v>
      </c>
      <c r="G24" s="61" t="s">
        <v>536</v>
      </c>
      <c r="H24" s="63" t="s">
        <v>79</v>
      </c>
      <c r="I24" s="61" t="s">
        <v>537</v>
      </c>
      <c r="J24" s="64" t="s">
        <v>182</v>
      </c>
      <c r="K24" s="61" t="s">
        <v>353</v>
      </c>
      <c r="L24" s="61" t="s">
        <v>302</v>
      </c>
      <c r="M24" s="65" t="s">
        <v>120</v>
      </c>
      <c r="N24" s="65" t="s">
        <v>189</v>
      </c>
    </row>
    <row r="25" spans="1:14" ht="15" customHeight="1" x14ac:dyDescent="0.3">
      <c r="A25" s="56">
        <v>2025</v>
      </c>
      <c r="B25" s="56">
        <v>9</v>
      </c>
      <c r="C25" s="56" t="s">
        <v>41</v>
      </c>
      <c r="D25" s="56">
        <v>35</v>
      </c>
      <c r="E25" s="56">
        <v>35</v>
      </c>
      <c r="F25" s="57" t="s">
        <v>362</v>
      </c>
      <c r="G25" s="56" t="s">
        <v>540</v>
      </c>
      <c r="H25" s="58" t="s">
        <v>72</v>
      </c>
      <c r="I25" s="56" t="s">
        <v>537</v>
      </c>
      <c r="J25" s="59" t="s">
        <v>182</v>
      </c>
      <c r="K25" s="56" t="s">
        <v>353</v>
      </c>
      <c r="L25" s="56" t="s">
        <v>309</v>
      </c>
      <c r="M25" s="60" t="s">
        <v>136</v>
      </c>
      <c r="N25" s="60" t="s">
        <v>189</v>
      </c>
    </row>
    <row r="26" spans="1:14" ht="15" customHeight="1" x14ac:dyDescent="0.3">
      <c r="A26" s="61">
        <v>2025</v>
      </c>
      <c r="B26" s="61">
        <v>9</v>
      </c>
      <c r="C26" s="61" t="s">
        <v>117</v>
      </c>
      <c r="D26" s="61">
        <v>14</v>
      </c>
      <c r="E26" s="61">
        <v>14</v>
      </c>
      <c r="F26" s="62" t="s">
        <v>338</v>
      </c>
      <c r="G26" s="61" t="s">
        <v>535</v>
      </c>
      <c r="H26" s="63" t="s">
        <v>118</v>
      </c>
      <c r="I26" s="61" t="s">
        <v>534</v>
      </c>
      <c r="J26" s="64" t="s">
        <v>183</v>
      </c>
      <c r="K26" s="61" t="s">
        <v>339</v>
      </c>
      <c r="L26" s="61" t="s">
        <v>300</v>
      </c>
      <c r="M26" s="65" t="s">
        <v>176</v>
      </c>
      <c r="N26" s="65" t="s">
        <v>460</v>
      </c>
    </row>
    <row r="27" spans="1:14" ht="15" customHeight="1" x14ac:dyDescent="0.3">
      <c r="A27" s="56">
        <v>2025</v>
      </c>
      <c r="B27" s="56">
        <v>9</v>
      </c>
      <c r="C27" s="56" t="s">
        <v>115</v>
      </c>
      <c r="D27" s="56">
        <v>17</v>
      </c>
      <c r="E27" s="56">
        <v>17</v>
      </c>
      <c r="F27" s="57" t="s">
        <v>541</v>
      </c>
      <c r="G27" s="56" t="s">
        <v>542</v>
      </c>
      <c r="H27" s="58" t="s">
        <v>529</v>
      </c>
      <c r="I27" s="56" t="s">
        <v>534</v>
      </c>
      <c r="J27" s="59" t="s">
        <v>183</v>
      </c>
      <c r="K27" s="56" t="s">
        <v>368</v>
      </c>
      <c r="L27" s="56" t="s">
        <v>311</v>
      </c>
      <c r="M27" s="60" t="s">
        <v>178</v>
      </c>
      <c r="N27" s="60" t="s">
        <v>460</v>
      </c>
    </row>
    <row r="28" spans="1:14" ht="15" customHeight="1" x14ac:dyDescent="0.3">
      <c r="A28" s="61">
        <v>2025</v>
      </c>
      <c r="B28" s="61">
        <v>9</v>
      </c>
      <c r="C28" s="61" t="s">
        <v>89</v>
      </c>
      <c r="D28" s="61">
        <v>22</v>
      </c>
      <c r="E28" s="61">
        <v>22</v>
      </c>
      <c r="F28" s="62" t="s">
        <v>541</v>
      </c>
      <c r="G28" s="61" t="s">
        <v>542</v>
      </c>
      <c r="H28" s="63" t="s">
        <v>529</v>
      </c>
      <c r="I28" s="61" t="s">
        <v>534</v>
      </c>
      <c r="J28" s="64" t="s">
        <v>183</v>
      </c>
      <c r="K28" s="61" t="s">
        <v>368</v>
      </c>
      <c r="L28" s="61" t="s">
        <v>311</v>
      </c>
      <c r="M28" s="65" t="s">
        <v>178</v>
      </c>
      <c r="N28" s="65" t="s">
        <v>460</v>
      </c>
    </row>
    <row r="29" spans="1:14" ht="15" customHeight="1" x14ac:dyDescent="0.3">
      <c r="A29" s="56">
        <v>2025</v>
      </c>
      <c r="B29" s="56">
        <v>9</v>
      </c>
      <c r="C29" s="56" t="s">
        <v>60</v>
      </c>
      <c r="D29" s="56">
        <v>19</v>
      </c>
      <c r="E29" s="56">
        <v>19</v>
      </c>
      <c r="F29" s="57" t="s">
        <v>330</v>
      </c>
      <c r="G29" s="56" t="s">
        <v>539</v>
      </c>
      <c r="H29" s="58" t="s">
        <v>97</v>
      </c>
      <c r="I29" s="56" t="s">
        <v>531</v>
      </c>
      <c r="J29" s="59" t="s">
        <v>155</v>
      </c>
      <c r="K29" s="56" t="s">
        <v>326</v>
      </c>
      <c r="L29" s="56" t="s">
        <v>192</v>
      </c>
      <c r="M29" s="60" t="s">
        <v>120</v>
      </c>
      <c r="N29" s="60" t="s">
        <v>189</v>
      </c>
    </row>
    <row r="30" spans="1:14" ht="15" customHeight="1" x14ac:dyDescent="0.3">
      <c r="A30" s="61">
        <v>2025</v>
      </c>
      <c r="B30" s="61">
        <v>9</v>
      </c>
      <c r="C30" s="61" t="s">
        <v>139</v>
      </c>
      <c r="D30" s="61">
        <v>19</v>
      </c>
      <c r="E30" s="61">
        <v>19</v>
      </c>
      <c r="F30" s="62" t="s">
        <v>330</v>
      </c>
      <c r="G30" s="61" t="s">
        <v>539</v>
      </c>
      <c r="H30" s="63" t="s">
        <v>97</v>
      </c>
      <c r="I30" s="61" t="s">
        <v>531</v>
      </c>
      <c r="J30" s="64" t="s">
        <v>155</v>
      </c>
      <c r="K30" s="61" t="s">
        <v>326</v>
      </c>
      <c r="L30" s="61" t="s">
        <v>192</v>
      </c>
      <c r="M30" s="65" t="s">
        <v>120</v>
      </c>
      <c r="N30" s="65" t="s">
        <v>189</v>
      </c>
    </row>
    <row r="31" spans="1:14" ht="15" customHeight="1" x14ac:dyDescent="0.3">
      <c r="A31" s="56">
        <v>2025</v>
      </c>
      <c r="B31" s="56">
        <v>9</v>
      </c>
      <c r="C31" s="56" t="s">
        <v>125</v>
      </c>
      <c r="D31" s="56">
        <v>52</v>
      </c>
      <c r="E31" s="56">
        <v>52</v>
      </c>
      <c r="F31" s="57" t="s">
        <v>362</v>
      </c>
      <c r="G31" s="56" t="s">
        <v>540</v>
      </c>
      <c r="H31" s="58" t="s">
        <v>72</v>
      </c>
      <c r="I31" s="56" t="s">
        <v>537</v>
      </c>
      <c r="J31" s="59" t="s">
        <v>182</v>
      </c>
      <c r="K31" s="56" t="s">
        <v>353</v>
      </c>
      <c r="L31" s="56" t="s">
        <v>309</v>
      </c>
      <c r="M31" s="60" t="s">
        <v>136</v>
      </c>
      <c r="N31" s="60" t="s">
        <v>189</v>
      </c>
    </row>
    <row r="32" spans="1:14" ht="15" customHeight="1" x14ac:dyDescent="0.3">
      <c r="A32" s="61">
        <v>2025</v>
      </c>
      <c r="B32" s="61">
        <v>9</v>
      </c>
      <c r="C32" s="61" t="s">
        <v>167</v>
      </c>
      <c r="D32" s="61">
        <v>36</v>
      </c>
      <c r="E32" s="61">
        <v>36</v>
      </c>
      <c r="F32" s="62" t="s">
        <v>356</v>
      </c>
      <c r="G32" s="61" t="s">
        <v>543</v>
      </c>
      <c r="H32" s="63" t="s">
        <v>49</v>
      </c>
      <c r="I32" s="61" t="s">
        <v>534</v>
      </c>
      <c r="J32" s="64" t="s">
        <v>183</v>
      </c>
      <c r="K32" s="61" t="s">
        <v>368</v>
      </c>
      <c r="L32" s="61" t="s">
        <v>311</v>
      </c>
      <c r="M32" s="65" t="s">
        <v>178</v>
      </c>
      <c r="N32" s="65" t="s">
        <v>460</v>
      </c>
    </row>
    <row r="33" spans="1:14" ht="15" customHeight="1" x14ac:dyDescent="0.3">
      <c r="A33" s="56">
        <v>2025</v>
      </c>
      <c r="B33" s="56">
        <v>9</v>
      </c>
      <c r="C33" s="56" t="s">
        <v>149</v>
      </c>
      <c r="D33" s="56">
        <v>10</v>
      </c>
      <c r="E33" s="56">
        <v>10</v>
      </c>
      <c r="F33" s="57" t="s">
        <v>338</v>
      </c>
      <c r="G33" s="56" t="s">
        <v>535</v>
      </c>
      <c r="H33" s="58" t="s">
        <v>118</v>
      </c>
      <c r="I33" s="56" t="s">
        <v>534</v>
      </c>
      <c r="J33" s="59" t="s">
        <v>183</v>
      </c>
      <c r="K33" s="56" t="s">
        <v>339</v>
      </c>
      <c r="L33" s="56" t="s">
        <v>304</v>
      </c>
      <c r="M33" s="60" t="s">
        <v>176</v>
      </c>
      <c r="N33" s="60" t="s">
        <v>460</v>
      </c>
    </row>
    <row r="34" spans="1:14" ht="15" customHeight="1" x14ac:dyDescent="0.3">
      <c r="A34" s="61">
        <v>2025</v>
      </c>
      <c r="B34" s="61">
        <v>9</v>
      </c>
      <c r="C34" s="61" t="s">
        <v>96</v>
      </c>
      <c r="D34" s="61">
        <v>32</v>
      </c>
      <c r="E34" s="61">
        <v>32</v>
      </c>
      <c r="F34" s="62" t="s">
        <v>340</v>
      </c>
      <c r="G34" s="61" t="s">
        <v>532</v>
      </c>
      <c r="H34" s="63" t="s">
        <v>101</v>
      </c>
      <c r="I34" s="61" t="s">
        <v>531</v>
      </c>
      <c r="J34" s="64" t="s">
        <v>155</v>
      </c>
      <c r="K34" s="61" t="s">
        <v>326</v>
      </c>
      <c r="L34" s="61" t="s">
        <v>297</v>
      </c>
      <c r="M34" s="65" t="s">
        <v>157</v>
      </c>
      <c r="N34" s="65" t="s">
        <v>189</v>
      </c>
    </row>
    <row r="35" spans="1:14" ht="15" customHeight="1" x14ac:dyDescent="0.3">
      <c r="A35" s="56">
        <v>2025</v>
      </c>
      <c r="B35" s="56">
        <v>9</v>
      </c>
      <c r="C35" s="56" t="s">
        <v>168</v>
      </c>
      <c r="D35" s="56">
        <v>23</v>
      </c>
      <c r="E35" s="56">
        <v>23</v>
      </c>
      <c r="F35" s="57" t="s">
        <v>367</v>
      </c>
      <c r="G35" s="56" t="s">
        <v>544</v>
      </c>
      <c r="H35" s="58" t="s">
        <v>124</v>
      </c>
      <c r="I35" s="56" t="s">
        <v>534</v>
      </c>
      <c r="J35" s="59" t="s">
        <v>183</v>
      </c>
      <c r="K35" s="56" t="s">
        <v>368</v>
      </c>
      <c r="L35" s="56" t="s">
        <v>315</v>
      </c>
      <c r="M35" s="60" t="s">
        <v>178</v>
      </c>
      <c r="N35" s="60" t="s">
        <v>460</v>
      </c>
    </row>
    <row r="36" spans="1:14" ht="15" customHeight="1" x14ac:dyDescent="0.3">
      <c r="A36" s="61">
        <v>2025</v>
      </c>
      <c r="B36" s="61">
        <v>9</v>
      </c>
      <c r="C36" s="61" t="s">
        <v>83</v>
      </c>
      <c r="D36" s="61">
        <v>19</v>
      </c>
      <c r="E36" s="61">
        <v>19</v>
      </c>
      <c r="F36" s="62" t="s">
        <v>363</v>
      </c>
      <c r="G36" s="61" t="s">
        <v>536</v>
      </c>
      <c r="H36" s="63" t="s">
        <v>79</v>
      </c>
      <c r="I36" s="61" t="s">
        <v>537</v>
      </c>
      <c r="J36" s="64" t="s">
        <v>182</v>
      </c>
      <c r="K36" s="61" t="s">
        <v>353</v>
      </c>
      <c r="L36" s="61" t="s">
        <v>302</v>
      </c>
      <c r="M36" s="65" t="s">
        <v>120</v>
      </c>
      <c r="N36" s="65" t="s">
        <v>189</v>
      </c>
    </row>
    <row r="37" spans="1:14" ht="15" customHeight="1" x14ac:dyDescent="0.3">
      <c r="A37" s="56">
        <v>2025</v>
      </c>
      <c r="B37" s="56">
        <v>9</v>
      </c>
      <c r="C37" s="56" t="s">
        <v>74</v>
      </c>
      <c r="D37" s="56">
        <v>53</v>
      </c>
      <c r="E37" s="56">
        <v>53</v>
      </c>
      <c r="F37" s="57" t="s">
        <v>367</v>
      </c>
      <c r="G37" s="56" t="s">
        <v>544</v>
      </c>
      <c r="H37" s="58" t="s">
        <v>124</v>
      </c>
      <c r="I37" s="56" t="s">
        <v>534</v>
      </c>
      <c r="J37" s="59" t="s">
        <v>183</v>
      </c>
      <c r="K37" s="56" t="s">
        <v>368</v>
      </c>
      <c r="L37" s="56" t="s">
        <v>315</v>
      </c>
      <c r="M37" s="60" t="s">
        <v>178</v>
      </c>
      <c r="N37" s="60" t="s">
        <v>460</v>
      </c>
    </row>
    <row r="38" spans="1:14" ht="15" customHeight="1" x14ac:dyDescent="0.3">
      <c r="A38" s="61">
        <v>2025</v>
      </c>
      <c r="B38" s="61">
        <v>9</v>
      </c>
      <c r="C38" s="61" t="s">
        <v>111</v>
      </c>
      <c r="D38" s="61">
        <v>25</v>
      </c>
      <c r="E38" s="61">
        <v>25</v>
      </c>
      <c r="F38" s="62" t="s">
        <v>346</v>
      </c>
      <c r="G38" s="61" t="s">
        <v>538</v>
      </c>
      <c r="H38" s="63" t="s">
        <v>347</v>
      </c>
      <c r="I38" s="61" t="s">
        <v>531</v>
      </c>
      <c r="J38" s="64" t="s">
        <v>155</v>
      </c>
      <c r="K38" s="61" t="s">
        <v>326</v>
      </c>
      <c r="L38" s="61" t="s">
        <v>192</v>
      </c>
      <c r="M38" s="65" t="s">
        <v>120</v>
      </c>
      <c r="N38" s="65" t="s">
        <v>189</v>
      </c>
    </row>
    <row r="39" spans="1:14" ht="15" customHeight="1" x14ac:dyDescent="0.3">
      <c r="A39" s="56">
        <v>2025</v>
      </c>
      <c r="B39" s="56">
        <v>9</v>
      </c>
      <c r="C39" s="56" t="s">
        <v>162</v>
      </c>
      <c r="D39" s="56">
        <v>18</v>
      </c>
      <c r="E39" s="56">
        <v>18</v>
      </c>
      <c r="F39" s="57" t="s">
        <v>370</v>
      </c>
      <c r="G39" s="56" t="s">
        <v>545</v>
      </c>
      <c r="H39" s="58" t="s">
        <v>106</v>
      </c>
      <c r="I39" s="56" t="s">
        <v>534</v>
      </c>
      <c r="J39" s="59" t="s">
        <v>183</v>
      </c>
      <c r="K39" s="56" t="s">
        <v>339</v>
      </c>
      <c r="L39" s="56" t="s">
        <v>300</v>
      </c>
      <c r="M39" s="60" t="s">
        <v>176</v>
      </c>
      <c r="N39" s="60" t="s">
        <v>460</v>
      </c>
    </row>
    <row r="40" spans="1:14" ht="15.75" customHeight="1" x14ac:dyDescent="0.3">
      <c r="A40" s="61">
        <v>2025</v>
      </c>
      <c r="B40" s="61">
        <v>9</v>
      </c>
      <c r="C40" s="61" t="s">
        <v>122</v>
      </c>
      <c r="D40" s="61">
        <v>14</v>
      </c>
      <c r="E40" s="61">
        <v>14</v>
      </c>
      <c r="F40" s="62" t="s">
        <v>370</v>
      </c>
      <c r="G40" s="61" t="s">
        <v>545</v>
      </c>
      <c r="H40" s="63" t="s">
        <v>106</v>
      </c>
      <c r="I40" s="61" t="s">
        <v>534</v>
      </c>
      <c r="J40" s="64" t="s">
        <v>183</v>
      </c>
      <c r="K40" s="61" t="s">
        <v>339</v>
      </c>
      <c r="L40" s="61" t="s">
        <v>293</v>
      </c>
      <c r="M40" s="65" t="s">
        <v>176</v>
      </c>
      <c r="N40" s="65" t="s">
        <v>460</v>
      </c>
    </row>
    <row r="41" spans="1:14" ht="15.75" customHeight="1" x14ac:dyDescent="0.3">
      <c r="A41" s="56">
        <v>2025</v>
      </c>
      <c r="B41" s="56">
        <v>9</v>
      </c>
      <c r="C41" s="56" t="s">
        <v>88</v>
      </c>
      <c r="D41" s="56">
        <v>30</v>
      </c>
      <c r="E41" s="56">
        <v>30</v>
      </c>
      <c r="F41" s="57" t="s">
        <v>363</v>
      </c>
      <c r="G41" s="56" t="s">
        <v>536</v>
      </c>
      <c r="H41" s="58" t="s">
        <v>79</v>
      </c>
      <c r="I41" s="56" t="s">
        <v>537</v>
      </c>
      <c r="J41" s="59" t="s">
        <v>182</v>
      </c>
      <c r="K41" s="56" t="s">
        <v>353</v>
      </c>
      <c r="L41" s="56" t="s">
        <v>309</v>
      </c>
      <c r="M41" s="60" t="s">
        <v>136</v>
      </c>
      <c r="N41" s="60" t="s">
        <v>189</v>
      </c>
    </row>
    <row r="42" spans="1:14" ht="15.75" customHeight="1" x14ac:dyDescent="0.3">
      <c r="A42" s="61">
        <v>2025</v>
      </c>
      <c r="B42" s="61">
        <v>9</v>
      </c>
      <c r="C42" s="61" t="s">
        <v>75</v>
      </c>
      <c r="D42" s="61">
        <v>47</v>
      </c>
      <c r="E42" s="61">
        <v>47</v>
      </c>
      <c r="F42" s="62" t="s">
        <v>367</v>
      </c>
      <c r="G42" s="61" t="s">
        <v>544</v>
      </c>
      <c r="H42" s="63" t="s">
        <v>124</v>
      </c>
      <c r="I42" s="61" t="s">
        <v>534</v>
      </c>
      <c r="J42" s="64" t="s">
        <v>183</v>
      </c>
      <c r="K42" s="61" t="s">
        <v>368</v>
      </c>
      <c r="L42" s="61" t="s">
        <v>315</v>
      </c>
      <c r="M42" s="65" t="s">
        <v>178</v>
      </c>
      <c r="N42" s="65" t="s">
        <v>460</v>
      </c>
    </row>
    <row r="43" spans="1:14" ht="15.75" customHeight="1" x14ac:dyDescent="0.3">
      <c r="A43" s="56">
        <v>2025</v>
      </c>
      <c r="B43" s="56">
        <v>9</v>
      </c>
      <c r="C43" s="56" t="s">
        <v>37</v>
      </c>
      <c r="D43" s="56">
        <v>45</v>
      </c>
      <c r="E43" s="56">
        <v>45</v>
      </c>
      <c r="F43" s="57" t="s">
        <v>362</v>
      </c>
      <c r="G43" s="56" t="s">
        <v>540</v>
      </c>
      <c r="H43" s="58" t="s">
        <v>72</v>
      </c>
      <c r="I43" s="56" t="s">
        <v>537</v>
      </c>
      <c r="J43" s="59" t="s">
        <v>182</v>
      </c>
      <c r="K43" s="56" t="s">
        <v>353</v>
      </c>
      <c r="L43" s="56" t="s">
        <v>302</v>
      </c>
      <c r="M43" s="60" t="s">
        <v>136</v>
      </c>
      <c r="N43" s="60" t="s">
        <v>189</v>
      </c>
    </row>
    <row r="44" spans="1:14" ht="15.75" customHeight="1" x14ac:dyDescent="0.3">
      <c r="A44" s="61">
        <v>2025</v>
      </c>
      <c r="B44" s="61">
        <v>9</v>
      </c>
      <c r="C44" s="61" t="s">
        <v>161</v>
      </c>
      <c r="D44" s="61">
        <v>26</v>
      </c>
      <c r="E44" s="61">
        <v>26</v>
      </c>
      <c r="F44" s="62" t="s">
        <v>345</v>
      </c>
      <c r="G44" s="61" t="s">
        <v>530</v>
      </c>
      <c r="H44" s="63" t="s">
        <v>55</v>
      </c>
      <c r="I44" s="61" t="s">
        <v>531</v>
      </c>
      <c r="J44" s="64" t="s">
        <v>155</v>
      </c>
      <c r="K44" s="61" t="s">
        <v>326</v>
      </c>
      <c r="L44" s="61" t="s">
        <v>293</v>
      </c>
      <c r="M44" s="65" t="s">
        <v>157</v>
      </c>
      <c r="N44" s="65" t="s">
        <v>189</v>
      </c>
    </row>
    <row r="45" spans="1:14" ht="15.75" customHeight="1" x14ac:dyDescent="0.3">
      <c r="A45" s="56">
        <v>2025</v>
      </c>
      <c r="B45" s="56">
        <v>9</v>
      </c>
      <c r="C45" s="56" t="s">
        <v>105</v>
      </c>
      <c r="D45" s="56">
        <v>21</v>
      </c>
      <c r="E45" s="56">
        <v>21</v>
      </c>
      <c r="F45" s="57" t="s">
        <v>338</v>
      </c>
      <c r="G45" s="56" t="s">
        <v>535</v>
      </c>
      <c r="H45" s="58" t="s">
        <v>118</v>
      </c>
      <c r="I45" s="56" t="s">
        <v>534</v>
      </c>
      <c r="J45" s="59" t="s">
        <v>183</v>
      </c>
      <c r="K45" s="56" t="s">
        <v>339</v>
      </c>
      <c r="L45" s="56" t="s">
        <v>192</v>
      </c>
      <c r="M45" s="60" t="s">
        <v>120</v>
      </c>
      <c r="N45" s="60" t="s">
        <v>189</v>
      </c>
    </row>
    <row r="46" spans="1:14" ht="15.75" customHeight="1" x14ac:dyDescent="0.3">
      <c r="A46" s="61">
        <v>2025</v>
      </c>
      <c r="B46" s="61">
        <v>9</v>
      </c>
      <c r="C46" s="61" t="s">
        <v>148</v>
      </c>
      <c r="D46" s="61">
        <v>25</v>
      </c>
      <c r="E46" s="61">
        <v>25</v>
      </c>
      <c r="F46" s="62" t="s">
        <v>362</v>
      </c>
      <c r="G46" s="61" t="s">
        <v>540</v>
      </c>
      <c r="H46" s="63" t="s">
        <v>72</v>
      </c>
      <c r="I46" s="61" t="s">
        <v>537</v>
      </c>
      <c r="J46" s="64" t="s">
        <v>182</v>
      </c>
      <c r="K46" s="61" t="s">
        <v>353</v>
      </c>
      <c r="L46" s="61" t="s">
        <v>309</v>
      </c>
      <c r="M46" s="65" t="s">
        <v>136</v>
      </c>
      <c r="N46" s="65" t="s">
        <v>189</v>
      </c>
    </row>
    <row r="47" spans="1:14" ht="15.75" customHeight="1" x14ac:dyDescent="0.3">
      <c r="A47" s="56">
        <v>2025</v>
      </c>
      <c r="B47" s="56">
        <v>9</v>
      </c>
      <c r="C47" s="56" t="s">
        <v>128</v>
      </c>
      <c r="D47" s="56">
        <v>22</v>
      </c>
      <c r="E47" s="56">
        <v>22</v>
      </c>
      <c r="F47" s="57" t="s">
        <v>369</v>
      </c>
      <c r="G47" s="56" t="s">
        <v>533</v>
      </c>
      <c r="H47" s="58" t="s">
        <v>85</v>
      </c>
      <c r="I47" s="56" t="s">
        <v>534</v>
      </c>
      <c r="J47" s="59" t="s">
        <v>183</v>
      </c>
      <c r="K47" s="56" t="s">
        <v>339</v>
      </c>
      <c r="L47" s="56" t="s">
        <v>304</v>
      </c>
      <c r="M47" s="60" t="s">
        <v>176</v>
      </c>
      <c r="N47" s="60" t="s">
        <v>460</v>
      </c>
    </row>
    <row r="48" spans="1:14" ht="15.75" customHeight="1" x14ac:dyDescent="0.3">
      <c r="A48" s="61">
        <v>2025</v>
      </c>
      <c r="B48" s="61">
        <v>9</v>
      </c>
      <c r="C48" s="61" t="s">
        <v>166</v>
      </c>
      <c r="D48" s="61">
        <v>21</v>
      </c>
      <c r="E48" s="61">
        <v>21</v>
      </c>
      <c r="F48" s="62" t="s">
        <v>346</v>
      </c>
      <c r="G48" s="61" t="s">
        <v>538</v>
      </c>
      <c r="H48" s="63" t="s">
        <v>347</v>
      </c>
      <c r="I48" s="61" t="s">
        <v>531</v>
      </c>
      <c r="J48" s="64" t="s">
        <v>155</v>
      </c>
      <c r="K48" s="61" t="s">
        <v>326</v>
      </c>
      <c r="L48" s="61" t="s">
        <v>192</v>
      </c>
      <c r="M48" s="65" t="s">
        <v>120</v>
      </c>
      <c r="N48" s="65" t="s">
        <v>189</v>
      </c>
    </row>
    <row r="49" spans="1:14" ht="15.75" customHeight="1" x14ac:dyDescent="0.3">
      <c r="A49" s="56">
        <v>2025</v>
      </c>
      <c r="B49" s="56">
        <v>9</v>
      </c>
      <c r="C49" s="56" t="s">
        <v>133</v>
      </c>
      <c r="D49" s="56">
        <v>15</v>
      </c>
      <c r="E49" s="56">
        <v>15</v>
      </c>
      <c r="F49" s="57" t="s">
        <v>370</v>
      </c>
      <c r="G49" s="56" t="s">
        <v>545</v>
      </c>
      <c r="H49" s="58" t="s">
        <v>106</v>
      </c>
      <c r="I49" s="56" t="s">
        <v>534</v>
      </c>
      <c r="J49" s="59" t="s">
        <v>183</v>
      </c>
      <c r="K49" s="56" t="s">
        <v>339</v>
      </c>
      <c r="L49" s="56" t="s">
        <v>304</v>
      </c>
      <c r="M49" s="60" t="s">
        <v>176</v>
      </c>
      <c r="N49" s="60" t="s">
        <v>460</v>
      </c>
    </row>
    <row r="50" spans="1:14" ht="15.75" customHeight="1" x14ac:dyDescent="0.3">
      <c r="A50" s="61">
        <v>2025</v>
      </c>
      <c r="B50" s="61">
        <v>9</v>
      </c>
      <c r="C50" s="61" t="s">
        <v>123</v>
      </c>
      <c r="D50" s="61">
        <v>12</v>
      </c>
      <c r="E50" s="61">
        <v>12</v>
      </c>
      <c r="F50" s="62" t="s">
        <v>338</v>
      </c>
      <c r="G50" s="61" t="s">
        <v>535</v>
      </c>
      <c r="H50" s="63" t="s">
        <v>118</v>
      </c>
      <c r="I50" s="61" t="s">
        <v>534</v>
      </c>
      <c r="J50" s="64" t="s">
        <v>183</v>
      </c>
      <c r="K50" s="61" t="s">
        <v>339</v>
      </c>
      <c r="L50" s="61" t="s">
        <v>300</v>
      </c>
      <c r="M50" s="65" t="s">
        <v>176</v>
      </c>
      <c r="N50" s="65" t="s">
        <v>460</v>
      </c>
    </row>
    <row r="51" spans="1:14" ht="15.75" customHeight="1" x14ac:dyDescent="0.3">
      <c r="A51" s="56">
        <v>2025</v>
      </c>
      <c r="B51" s="56">
        <v>9</v>
      </c>
      <c r="C51" s="56" t="s">
        <v>107</v>
      </c>
      <c r="D51" s="56">
        <v>13</v>
      </c>
      <c r="E51" s="56">
        <v>13</v>
      </c>
      <c r="F51" s="57" t="s">
        <v>370</v>
      </c>
      <c r="G51" s="56" t="s">
        <v>545</v>
      </c>
      <c r="H51" s="58" t="s">
        <v>106</v>
      </c>
      <c r="I51" s="56" t="s">
        <v>534</v>
      </c>
      <c r="J51" s="59" t="s">
        <v>183</v>
      </c>
      <c r="K51" s="56" t="s">
        <v>339</v>
      </c>
      <c r="L51" s="56" t="s">
        <v>293</v>
      </c>
      <c r="M51" s="60" t="s">
        <v>176</v>
      </c>
      <c r="N51" s="60" t="s">
        <v>460</v>
      </c>
    </row>
    <row r="52" spans="1:14" ht="15.75" customHeight="1" x14ac:dyDescent="0.3">
      <c r="A52" s="61">
        <v>2025</v>
      </c>
      <c r="B52" s="61">
        <v>9</v>
      </c>
      <c r="C52" s="61" t="s">
        <v>51</v>
      </c>
      <c r="D52" s="61">
        <v>27</v>
      </c>
      <c r="E52" s="61">
        <v>27</v>
      </c>
      <c r="F52" s="62" t="s">
        <v>338</v>
      </c>
      <c r="G52" s="61" t="s">
        <v>535</v>
      </c>
      <c r="H52" s="63" t="s">
        <v>118</v>
      </c>
      <c r="I52" s="61" t="s">
        <v>534</v>
      </c>
      <c r="J52" s="64" t="s">
        <v>183</v>
      </c>
      <c r="K52" s="61" t="s">
        <v>339</v>
      </c>
      <c r="L52" s="61" t="s">
        <v>300</v>
      </c>
      <c r="M52" s="65" t="s">
        <v>176</v>
      </c>
      <c r="N52" s="65" t="s">
        <v>460</v>
      </c>
    </row>
    <row r="53" spans="1:14" ht="15.75" customHeight="1" x14ac:dyDescent="0.3">
      <c r="A53" s="56">
        <v>2025</v>
      </c>
      <c r="B53" s="56">
        <v>9</v>
      </c>
      <c r="C53" s="56" t="s">
        <v>66</v>
      </c>
      <c r="D53" s="56">
        <v>30</v>
      </c>
      <c r="E53" s="56">
        <v>30</v>
      </c>
      <c r="F53" s="57" t="s">
        <v>367</v>
      </c>
      <c r="G53" s="56" t="s">
        <v>544</v>
      </c>
      <c r="H53" s="58" t="s">
        <v>124</v>
      </c>
      <c r="I53" s="56" t="s">
        <v>534</v>
      </c>
      <c r="J53" s="59" t="s">
        <v>183</v>
      </c>
      <c r="K53" s="56" t="s">
        <v>368</v>
      </c>
      <c r="L53" s="56" t="s">
        <v>315</v>
      </c>
      <c r="M53" s="60" t="s">
        <v>178</v>
      </c>
      <c r="N53" s="60" t="s">
        <v>460</v>
      </c>
    </row>
    <row r="54" spans="1:14" ht="15.75" customHeight="1" x14ac:dyDescent="0.3">
      <c r="A54" s="61">
        <v>2025</v>
      </c>
      <c r="B54" s="61">
        <v>9</v>
      </c>
      <c r="C54" s="61" t="s">
        <v>67</v>
      </c>
      <c r="D54" s="61">
        <v>13</v>
      </c>
      <c r="E54" s="61">
        <v>13</v>
      </c>
      <c r="F54" s="62" t="s">
        <v>370</v>
      </c>
      <c r="G54" s="61" t="s">
        <v>545</v>
      </c>
      <c r="H54" s="63" t="s">
        <v>106</v>
      </c>
      <c r="I54" s="61" t="s">
        <v>534</v>
      </c>
      <c r="J54" s="64" t="s">
        <v>183</v>
      </c>
      <c r="K54" s="61" t="s">
        <v>339</v>
      </c>
      <c r="L54" s="61" t="s">
        <v>293</v>
      </c>
      <c r="M54" s="65" t="s">
        <v>176</v>
      </c>
      <c r="N54" s="65" t="s">
        <v>460</v>
      </c>
    </row>
    <row r="55" spans="1:14" ht="15.75" customHeight="1" x14ac:dyDescent="0.3">
      <c r="A55" s="56">
        <v>2025</v>
      </c>
      <c r="B55" s="56">
        <v>9</v>
      </c>
      <c r="C55" s="56" t="s">
        <v>95</v>
      </c>
      <c r="D55" s="56">
        <v>52</v>
      </c>
      <c r="E55" s="56">
        <v>52</v>
      </c>
      <c r="F55" s="57" t="s">
        <v>363</v>
      </c>
      <c r="G55" s="56" t="s">
        <v>536</v>
      </c>
      <c r="H55" s="58" t="s">
        <v>79</v>
      </c>
      <c r="I55" s="56" t="s">
        <v>537</v>
      </c>
      <c r="J55" s="59" t="s">
        <v>182</v>
      </c>
      <c r="K55" s="56" t="s">
        <v>353</v>
      </c>
      <c r="L55" s="56" t="s">
        <v>302</v>
      </c>
      <c r="M55" s="60" t="s">
        <v>120</v>
      </c>
      <c r="N55" s="60" t="s">
        <v>189</v>
      </c>
    </row>
    <row r="56" spans="1:14" ht="15.75" customHeight="1" x14ac:dyDescent="0.3">
      <c r="A56" s="61">
        <v>2025</v>
      </c>
      <c r="B56" s="61">
        <v>9</v>
      </c>
      <c r="C56" s="61" t="s">
        <v>71</v>
      </c>
      <c r="D56" s="61">
        <v>32</v>
      </c>
      <c r="E56" s="61">
        <v>32</v>
      </c>
      <c r="F56" s="62" t="s">
        <v>362</v>
      </c>
      <c r="G56" s="61" t="s">
        <v>540</v>
      </c>
      <c r="H56" s="63" t="s">
        <v>72</v>
      </c>
      <c r="I56" s="61" t="s">
        <v>537</v>
      </c>
      <c r="J56" s="64" t="s">
        <v>182</v>
      </c>
      <c r="K56" s="61" t="s">
        <v>353</v>
      </c>
      <c r="L56" s="61" t="s">
        <v>309</v>
      </c>
      <c r="M56" s="65" t="s">
        <v>136</v>
      </c>
      <c r="N56" s="65" t="s">
        <v>189</v>
      </c>
    </row>
    <row r="57" spans="1:14" ht="15.75" customHeight="1" x14ac:dyDescent="0.3">
      <c r="A57" s="56">
        <v>2025</v>
      </c>
      <c r="B57" s="56">
        <v>9</v>
      </c>
      <c r="C57" s="56" t="s">
        <v>150</v>
      </c>
      <c r="D57" s="56">
        <v>32</v>
      </c>
      <c r="E57" s="56">
        <v>32</v>
      </c>
      <c r="F57" s="57" t="s">
        <v>362</v>
      </c>
      <c r="G57" s="56" t="s">
        <v>540</v>
      </c>
      <c r="H57" s="58" t="s">
        <v>72</v>
      </c>
      <c r="I57" s="56" t="s">
        <v>537</v>
      </c>
      <c r="J57" s="59" t="s">
        <v>182</v>
      </c>
      <c r="K57" s="56" t="s">
        <v>353</v>
      </c>
      <c r="L57" s="56" t="s">
        <v>309</v>
      </c>
      <c r="M57" s="60" t="s">
        <v>136</v>
      </c>
      <c r="N57" s="60" t="s">
        <v>189</v>
      </c>
    </row>
    <row r="58" spans="1:14" ht="15.75" customHeight="1" x14ac:dyDescent="0.3">
      <c r="A58" s="61">
        <v>2025</v>
      </c>
      <c r="B58" s="61">
        <v>9</v>
      </c>
      <c r="C58" s="61" t="s">
        <v>86</v>
      </c>
      <c r="D58" s="61">
        <v>20</v>
      </c>
      <c r="E58" s="61">
        <v>20</v>
      </c>
      <c r="F58" s="62" t="s">
        <v>338</v>
      </c>
      <c r="G58" s="61" t="s">
        <v>535</v>
      </c>
      <c r="H58" s="63" t="s">
        <v>118</v>
      </c>
      <c r="I58" s="61" t="s">
        <v>534</v>
      </c>
      <c r="J58" s="64" t="s">
        <v>183</v>
      </c>
      <c r="K58" s="61" t="s">
        <v>339</v>
      </c>
      <c r="L58" s="61" t="s">
        <v>304</v>
      </c>
      <c r="M58" s="65" t="s">
        <v>176</v>
      </c>
      <c r="N58" s="65" t="s">
        <v>460</v>
      </c>
    </row>
    <row r="59" spans="1:14" ht="15.75" customHeight="1" x14ac:dyDescent="0.3">
      <c r="A59" s="56">
        <v>2025</v>
      </c>
      <c r="B59" s="56">
        <v>9</v>
      </c>
      <c r="C59" s="56" t="s">
        <v>163</v>
      </c>
      <c r="D59" s="56">
        <v>21</v>
      </c>
      <c r="E59" s="56">
        <v>21</v>
      </c>
      <c r="F59" s="57" t="s">
        <v>370</v>
      </c>
      <c r="G59" s="56" t="s">
        <v>545</v>
      </c>
      <c r="H59" s="58" t="s">
        <v>106</v>
      </c>
      <c r="I59" s="56" t="s">
        <v>534</v>
      </c>
      <c r="J59" s="59" t="s">
        <v>183</v>
      </c>
      <c r="K59" s="56" t="s">
        <v>339</v>
      </c>
      <c r="L59" s="56" t="s">
        <v>304</v>
      </c>
      <c r="M59" s="60" t="s">
        <v>176</v>
      </c>
      <c r="N59" s="60" t="s">
        <v>460</v>
      </c>
    </row>
    <row r="60" spans="1:14" ht="15.75" customHeight="1" x14ac:dyDescent="0.3">
      <c r="A60" s="61">
        <v>2025</v>
      </c>
      <c r="B60" s="61">
        <v>9</v>
      </c>
      <c r="C60" s="61" t="s">
        <v>84</v>
      </c>
      <c r="D60" s="61">
        <v>26</v>
      </c>
      <c r="E60" s="61">
        <v>26</v>
      </c>
      <c r="F60" s="62" t="s">
        <v>369</v>
      </c>
      <c r="G60" s="61" t="s">
        <v>533</v>
      </c>
      <c r="H60" s="63" t="s">
        <v>85</v>
      </c>
      <c r="I60" s="61" t="s">
        <v>534</v>
      </c>
      <c r="J60" s="64" t="s">
        <v>183</v>
      </c>
      <c r="K60" s="61" t="s">
        <v>339</v>
      </c>
      <c r="L60" s="61" t="s">
        <v>304</v>
      </c>
      <c r="M60" s="65" t="s">
        <v>176</v>
      </c>
      <c r="N60" s="65" t="s">
        <v>460</v>
      </c>
    </row>
    <row r="61" spans="1:14" ht="15.75" customHeight="1" x14ac:dyDescent="0.3">
      <c r="A61" s="56">
        <v>2025</v>
      </c>
      <c r="B61" s="56">
        <v>9</v>
      </c>
      <c r="C61" s="56" t="s">
        <v>102</v>
      </c>
      <c r="D61" s="56">
        <v>26</v>
      </c>
      <c r="E61" s="56">
        <v>26</v>
      </c>
      <c r="F61" s="57" t="s">
        <v>369</v>
      </c>
      <c r="G61" s="56" t="s">
        <v>533</v>
      </c>
      <c r="H61" s="58" t="s">
        <v>85</v>
      </c>
      <c r="I61" s="56" t="s">
        <v>534</v>
      </c>
      <c r="J61" s="59" t="s">
        <v>183</v>
      </c>
      <c r="K61" s="56" t="s">
        <v>339</v>
      </c>
      <c r="L61" s="56" t="s">
        <v>304</v>
      </c>
      <c r="M61" s="60" t="s">
        <v>176</v>
      </c>
      <c r="N61" s="60" t="s">
        <v>460</v>
      </c>
    </row>
    <row r="62" spans="1:14" ht="15.75" customHeight="1" x14ac:dyDescent="0.3">
      <c r="A62" s="61">
        <v>2025</v>
      </c>
      <c r="B62" s="61">
        <v>9</v>
      </c>
      <c r="C62" s="61" t="s">
        <v>62</v>
      </c>
      <c r="D62" s="61">
        <v>30</v>
      </c>
      <c r="E62" s="61">
        <v>30</v>
      </c>
      <c r="F62" s="62" t="s">
        <v>370</v>
      </c>
      <c r="G62" s="61" t="s">
        <v>545</v>
      </c>
      <c r="H62" s="63" t="s">
        <v>106</v>
      </c>
      <c r="I62" s="61" t="s">
        <v>534</v>
      </c>
      <c r="J62" s="64" t="s">
        <v>183</v>
      </c>
      <c r="K62" s="61" t="s">
        <v>339</v>
      </c>
      <c r="L62" s="61" t="s">
        <v>304</v>
      </c>
      <c r="M62" s="65" t="s">
        <v>176</v>
      </c>
      <c r="N62" s="65" t="s">
        <v>460</v>
      </c>
    </row>
    <row r="63" spans="1:14" ht="15.75" customHeight="1" x14ac:dyDescent="0.3">
      <c r="A63" s="56">
        <v>2025</v>
      </c>
      <c r="B63" s="56">
        <v>9</v>
      </c>
      <c r="C63" s="56" t="s">
        <v>80</v>
      </c>
      <c r="D63" s="56">
        <v>14</v>
      </c>
      <c r="E63" s="56">
        <v>14</v>
      </c>
      <c r="F63" s="57" t="s">
        <v>363</v>
      </c>
      <c r="G63" s="56" t="s">
        <v>536</v>
      </c>
      <c r="H63" s="58" t="s">
        <v>79</v>
      </c>
      <c r="I63" s="56" t="s">
        <v>537</v>
      </c>
      <c r="J63" s="59" t="s">
        <v>182</v>
      </c>
      <c r="K63" s="56" t="s">
        <v>353</v>
      </c>
      <c r="L63" s="56" t="s">
        <v>302</v>
      </c>
      <c r="M63" s="60" t="s">
        <v>120</v>
      </c>
      <c r="N63" s="60" t="s">
        <v>189</v>
      </c>
    </row>
    <row r="64" spans="1:14" ht="15.75" customHeight="1" x14ac:dyDescent="0.3">
      <c r="A64" s="61">
        <v>2025</v>
      </c>
      <c r="B64" s="61">
        <v>9</v>
      </c>
      <c r="C64" s="61" t="s">
        <v>108</v>
      </c>
      <c r="D64" s="61">
        <v>15</v>
      </c>
      <c r="E64" s="61">
        <v>15</v>
      </c>
      <c r="F64" s="62" t="s">
        <v>345</v>
      </c>
      <c r="G64" s="61" t="s">
        <v>530</v>
      </c>
      <c r="H64" s="63" t="s">
        <v>55</v>
      </c>
      <c r="I64" s="61" t="s">
        <v>531</v>
      </c>
      <c r="J64" s="64" t="s">
        <v>155</v>
      </c>
      <c r="K64" s="61" t="s">
        <v>326</v>
      </c>
      <c r="L64" s="61" t="s">
        <v>293</v>
      </c>
      <c r="M64" s="65" t="s">
        <v>157</v>
      </c>
      <c r="N64" s="65" t="s">
        <v>189</v>
      </c>
    </row>
    <row r="65" spans="1:14" ht="15.75" customHeight="1" x14ac:dyDescent="0.3">
      <c r="A65" s="56">
        <v>2025</v>
      </c>
      <c r="B65" s="56">
        <v>9</v>
      </c>
      <c r="C65" s="56" t="s">
        <v>98</v>
      </c>
      <c r="D65" s="56">
        <v>38</v>
      </c>
      <c r="E65" s="56">
        <v>38</v>
      </c>
      <c r="F65" s="57" t="s">
        <v>346</v>
      </c>
      <c r="G65" s="56" t="s">
        <v>538</v>
      </c>
      <c r="H65" s="58" t="s">
        <v>347</v>
      </c>
      <c r="I65" s="56" t="s">
        <v>531</v>
      </c>
      <c r="J65" s="59" t="s">
        <v>155</v>
      </c>
      <c r="K65" s="56" t="s">
        <v>326</v>
      </c>
      <c r="L65" s="56" t="s">
        <v>192</v>
      </c>
      <c r="M65" s="60" t="s">
        <v>120</v>
      </c>
      <c r="N65" s="60" t="s">
        <v>189</v>
      </c>
    </row>
    <row r="66" spans="1:14" ht="15.75" customHeight="1" x14ac:dyDescent="0.3">
      <c r="A66" s="61">
        <v>2025</v>
      </c>
      <c r="B66" s="61">
        <v>9</v>
      </c>
      <c r="C66" s="61" t="s">
        <v>40</v>
      </c>
      <c r="D66" s="61">
        <v>46</v>
      </c>
      <c r="E66" s="61">
        <v>46</v>
      </c>
      <c r="F66" s="62" t="s">
        <v>362</v>
      </c>
      <c r="G66" s="61" t="s">
        <v>540</v>
      </c>
      <c r="H66" s="63" t="s">
        <v>72</v>
      </c>
      <c r="I66" s="61" t="s">
        <v>537</v>
      </c>
      <c r="J66" s="64" t="s">
        <v>182</v>
      </c>
      <c r="K66" s="61" t="s">
        <v>353</v>
      </c>
      <c r="L66" s="61" t="s">
        <v>309</v>
      </c>
      <c r="M66" s="65" t="s">
        <v>136</v>
      </c>
      <c r="N66" s="65" t="s">
        <v>189</v>
      </c>
    </row>
    <row r="67" spans="1:14" ht="15.75" customHeight="1" x14ac:dyDescent="0.3">
      <c r="A67" s="56">
        <v>2025</v>
      </c>
      <c r="B67" s="56">
        <v>9</v>
      </c>
      <c r="C67" s="56" t="s">
        <v>170</v>
      </c>
      <c r="D67" s="56">
        <v>20</v>
      </c>
      <c r="E67" s="56">
        <v>20</v>
      </c>
      <c r="F67" s="57" t="s">
        <v>541</v>
      </c>
      <c r="G67" s="56" t="s">
        <v>542</v>
      </c>
      <c r="H67" s="58" t="s">
        <v>529</v>
      </c>
      <c r="I67" s="56" t="s">
        <v>534</v>
      </c>
      <c r="J67" s="59" t="s">
        <v>183</v>
      </c>
      <c r="K67" s="56" t="s">
        <v>368</v>
      </c>
      <c r="L67" s="56" t="s">
        <v>311</v>
      </c>
      <c r="M67" s="60" t="s">
        <v>178</v>
      </c>
      <c r="N67" s="60" t="s">
        <v>460</v>
      </c>
    </row>
    <row r="68" spans="1:14" ht="15.75" customHeight="1" x14ac:dyDescent="0.3">
      <c r="A68" s="61">
        <v>2025</v>
      </c>
      <c r="B68" s="61">
        <v>9</v>
      </c>
      <c r="C68" s="61" t="s">
        <v>112</v>
      </c>
      <c r="D68" s="61">
        <v>19</v>
      </c>
      <c r="E68" s="61">
        <v>19</v>
      </c>
      <c r="F68" s="62" t="s">
        <v>369</v>
      </c>
      <c r="G68" s="61" t="s">
        <v>533</v>
      </c>
      <c r="H68" s="63" t="s">
        <v>85</v>
      </c>
      <c r="I68" s="61" t="s">
        <v>534</v>
      </c>
      <c r="J68" s="64" t="s">
        <v>183</v>
      </c>
      <c r="K68" s="61" t="s">
        <v>339</v>
      </c>
      <c r="L68" s="61" t="s">
        <v>304</v>
      </c>
      <c r="M68" s="65" t="s">
        <v>178</v>
      </c>
      <c r="N68" s="65" t="s">
        <v>460</v>
      </c>
    </row>
    <row r="69" spans="1:14" ht="15.75" customHeight="1" x14ac:dyDescent="0.3">
      <c r="A69" s="56">
        <v>2025</v>
      </c>
      <c r="B69" s="56">
        <v>9</v>
      </c>
      <c r="C69" s="56" t="s">
        <v>144</v>
      </c>
      <c r="D69" s="56">
        <v>46</v>
      </c>
      <c r="E69" s="56">
        <v>46</v>
      </c>
      <c r="F69" s="57" t="s">
        <v>429</v>
      </c>
      <c r="G69" s="56" t="s">
        <v>546</v>
      </c>
      <c r="H69" s="58" t="s">
        <v>145</v>
      </c>
      <c r="I69" s="56" t="s">
        <v>534</v>
      </c>
      <c r="J69" s="59" t="s">
        <v>183</v>
      </c>
      <c r="K69" s="56" t="s">
        <v>368</v>
      </c>
      <c r="L69" s="56" t="s">
        <v>311</v>
      </c>
      <c r="M69" s="60" t="s">
        <v>178</v>
      </c>
      <c r="N69" s="60" t="s">
        <v>460</v>
      </c>
    </row>
    <row r="70" spans="1:14" ht="15.75" customHeight="1" x14ac:dyDescent="0.3">
      <c r="A70" s="61">
        <v>2025</v>
      </c>
      <c r="B70" s="61">
        <v>9</v>
      </c>
      <c r="C70" s="61" t="s">
        <v>462</v>
      </c>
      <c r="D70" s="61">
        <v>25</v>
      </c>
      <c r="E70" s="61">
        <v>25</v>
      </c>
      <c r="F70" s="62" t="s">
        <v>429</v>
      </c>
      <c r="G70" s="61" t="s">
        <v>546</v>
      </c>
      <c r="H70" s="63" t="s">
        <v>145</v>
      </c>
      <c r="I70" s="61" t="s">
        <v>534</v>
      </c>
      <c r="J70" s="64" t="s">
        <v>183</v>
      </c>
      <c r="K70" s="61" t="s">
        <v>368</v>
      </c>
      <c r="L70" s="61" t="s">
        <v>311</v>
      </c>
      <c r="M70" s="65" t="s">
        <v>178</v>
      </c>
      <c r="N70" s="65" t="s">
        <v>460</v>
      </c>
    </row>
    <row r="71" spans="1:14" ht="15.75" customHeight="1" x14ac:dyDescent="0.3">
      <c r="A71" s="56">
        <v>2025</v>
      </c>
      <c r="B71" s="56">
        <v>9</v>
      </c>
      <c r="C71" s="56" t="s">
        <v>63</v>
      </c>
      <c r="D71" s="56">
        <v>23</v>
      </c>
      <c r="E71" s="56">
        <v>23</v>
      </c>
      <c r="F71" s="57" t="s">
        <v>330</v>
      </c>
      <c r="G71" s="56" t="s">
        <v>539</v>
      </c>
      <c r="H71" s="58" t="s">
        <v>97</v>
      </c>
      <c r="I71" s="56" t="s">
        <v>531</v>
      </c>
      <c r="J71" s="59" t="s">
        <v>155</v>
      </c>
      <c r="K71" s="56" t="s">
        <v>326</v>
      </c>
      <c r="L71" s="56" t="s">
        <v>297</v>
      </c>
      <c r="M71" s="60" t="s">
        <v>120</v>
      </c>
      <c r="N71" s="60" t="s">
        <v>189</v>
      </c>
    </row>
    <row r="72" spans="1:14" ht="15.75" customHeight="1" x14ac:dyDescent="0.3">
      <c r="A72" s="61">
        <v>2025</v>
      </c>
      <c r="B72" s="61">
        <v>9</v>
      </c>
      <c r="C72" s="61" t="s">
        <v>119</v>
      </c>
      <c r="D72" s="61">
        <v>33</v>
      </c>
      <c r="E72" s="61">
        <v>33</v>
      </c>
      <c r="F72" s="62" t="s">
        <v>340</v>
      </c>
      <c r="G72" s="61" t="s">
        <v>532</v>
      </c>
      <c r="H72" s="63" t="s">
        <v>101</v>
      </c>
      <c r="I72" s="61" t="s">
        <v>531</v>
      </c>
      <c r="J72" s="64" t="s">
        <v>155</v>
      </c>
      <c r="K72" s="61" t="s">
        <v>326</v>
      </c>
      <c r="L72" s="61" t="s">
        <v>297</v>
      </c>
      <c r="M72" s="65" t="s">
        <v>157</v>
      </c>
      <c r="N72" s="65" t="s">
        <v>189</v>
      </c>
    </row>
    <row r="73" spans="1:14" ht="15.75" customHeight="1" x14ac:dyDescent="0.3">
      <c r="A73" s="56">
        <v>2025</v>
      </c>
      <c r="B73" s="56">
        <v>9</v>
      </c>
      <c r="C73" s="56" t="s">
        <v>100</v>
      </c>
      <c r="D73" s="56">
        <v>32</v>
      </c>
      <c r="E73" s="56">
        <v>32</v>
      </c>
      <c r="F73" s="57" t="s">
        <v>340</v>
      </c>
      <c r="G73" s="56" t="s">
        <v>532</v>
      </c>
      <c r="H73" s="58" t="s">
        <v>101</v>
      </c>
      <c r="I73" s="56" t="s">
        <v>531</v>
      </c>
      <c r="J73" s="59" t="s">
        <v>155</v>
      </c>
      <c r="K73" s="56" t="s">
        <v>326</v>
      </c>
      <c r="L73" s="56" t="s">
        <v>297</v>
      </c>
      <c r="M73" s="60" t="s">
        <v>157</v>
      </c>
      <c r="N73" s="60" t="s">
        <v>189</v>
      </c>
    </row>
    <row r="74" spans="1:14" ht="15.75" customHeight="1" x14ac:dyDescent="0.3">
      <c r="A74" s="61">
        <v>2025</v>
      </c>
      <c r="B74" s="61">
        <v>9</v>
      </c>
      <c r="C74" s="61" t="s">
        <v>121</v>
      </c>
      <c r="D74" s="61">
        <v>18</v>
      </c>
      <c r="E74" s="61">
        <v>18</v>
      </c>
      <c r="F74" s="62" t="s">
        <v>356</v>
      </c>
      <c r="G74" s="61" t="s">
        <v>543</v>
      </c>
      <c r="H74" s="63" t="s">
        <v>49</v>
      </c>
      <c r="I74" s="61" t="s">
        <v>534</v>
      </c>
      <c r="J74" s="64" t="s">
        <v>183</v>
      </c>
      <c r="K74" s="61" t="s">
        <v>368</v>
      </c>
      <c r="L74" s="61" t="s">
        <v>311</v>
      </c>
      <c r="M74" s="65" t="s">
        <v>157</v>
      </c>
      <c r="N74" s="65" t="s">
        <v>460</v>
      </c>
    </row>
    <row r="75" spans="1:14" ht="15.75" customHeight="1" x14ac:dyDescent="0.3">
      <c r="A75" s="56">
        <v>2025</v>
      </c>
      <c r="B75" s="56">
        <v>9</v>
      </c>
      <c r="C75" s="56" t="s">
        <v>164</v>
      </c>
      <c r="D75" s="56">
        <v>29</v>
      </c>
      <c r="E75" s="56">
        <v>29</v>
      </c>
      <c r="F75" s="57" t="s">
        <v>370</v>
      </c>
      <c r="G75" s="56" t="s">
        <v>545</v>
      </c>
      <c r="H75" s="58" t="s">
        <v>106</v>
      </c>
      <c r="I75" s="56" t="s">
        <v>534</v>
      </c>
      <c r="J75" s="59" t="s">
        <v>183</v>
      </c>
      <c r="K75" s="56" t="s">
        <v>339</v>
      </c>
      <c r="L75" s="56" t="s">
        <v>304</v>
      </c>
      <c r="M75" s="60" t="s">
        <v>176</v>
      </c>
      <c r="N75" s="60" t="s">
        <v>460</v>
      </c>
    </row>
    <row r="76" spans="1:14" ht="15.75" customHeight="1" x14ac:dyDescent="0.3">
      <c r="A76" s="61">
        <v>2025</v>
      </c>
      <c r="B76" s="61">
        <v>9</v>
      </c>
      <c r="C76" s="61" t="s">
        <v>141</v>
      </c>
      <c r="D76" s="61">
        <v>27</v>
      </c>
      <c r="E76" s="61">
        <v>27</v>
      </c>
      <c r="F76" s="62" t="s">
        <v>369</v>
      </c>
      <c r="G76" s="61" t="s">
        <v>533</v>
      </c>
      <c r="H76" s="63" t="s">
        <v>85</v>
      </c>
      <c r="I76" s="61" t="s">
        <v>534</v>
      </c>
      <c r="J76" s="64" t="s">
        <v>183</v>
      </c>
      <c r="K76" s="61" t="s">
        <v>339</v>
      </c>
      <c r="L76" s="61" t="s">
        <v>315</v>
      </c>
      <c r="M76" s="65" t="s">
        <v>178</v>
      </c>
      <c r="N76" s="65" t="s">
        <v>460</v>
      </c>
    </row>
    <row r="77" spans="1:14" ht="15.75" customHeight="1" x14ac:dyDescent="0.3">
      <c r="A77" s="56">
        <v>2025</v>
      </c>
      <c r="B77" s="56">
        <v>9</v>
      </c>
      <c r="C77" s="56" t="s">
        <v>130</v>
      </c>
      <c r="D77" s="56">
        <v>17</v>
      </c>
      <c r="E77" s="56">
        <v>17</v>
      </c>
      <c r="F77" s="57" t="s">
        <v>330</v>
      </c>
      <c r="G77" s="56" t="s">
        <v>539</v>
      </c>
      <c r="H77" s="58" t="s">
        <v>97</v>
      </c>
      <c r="I77" s="56" t="s">
        <v>531</v>
      </c>
      <c r="J77" s="59" t="s">
        <v>155</v>
      </c>
      <c r="K77" s="56" t="s">
        <v>326</v>
      </c>
      <c r="L77" s="56" t="s">
        <v>297</v>
      </c>
      <c r="M77" s="60" t="s">
        <v>120</v>
      </c>
      <c r="N77" s="60" t="s">
        <v>189</v>
      </c>
    </row>
    <row r="78" spans="1:14" ht="15.75" customHeight="1" x14ac:dyDescent="0.3">
      <c r="A78" s="61">
        <v>2025</v>
      </c>
      <c r="B78" s="61">
        <v>9</v>
      </c>
      <c r="C78" s="61" t="s">
        <v>50</v>
      </c>
      <c r="D78" s="61">
        <v>30</v>
      </c>
      <c r="E78" s="61">
        <v>30</v>
      </c>
      <c r="F78" s="62" t="s">
        <v>330</v>
      </c>
      <c r="G78" s="61" t="s">
        <v>539</v>
      </c>
      <c r="H78" s="63" t="s">
        <v>97</v>
      </c>
      <c r="I78" s="61" t="s">
        <v>531</v>
      </c>
      <c r="J78" s="64" t="s">
        <v>155</v>
      </c>
      <c r="K78" s="61" t="s">
        <v>326</v>
      </c>
      <c r="L78" s="61" t="s">
        <v>192</v>
      </c>
      <c r="M78" s="65" t="s">
        <v>120</v>
      </c>
      <c r="N78" s="65" t="s">
        <v>189</v>
      </c>
    </row>
    <row r="79" spans="1:14" ht="15.75" customHeight="1" x14ac:dyDescent="0.3">
      <c r="A79" s="56">
        <v>2025</v>
      </c>
      <c r="B79" s="56">
        <v>9</v>
      </c>
      <c r="C79" s="56" t="s">
        <v>169</v>
      </c>
      <c r="D79" s="56">
        <v>25</v>
      </c>
      <c r="E79" s="56">
        <v>25</v>
      </c>
      <c r="F79" s="57" t="s">
        <v>356</v>
      </c>
      <c r="G79" s="56" t="s">
        <v>543</v>
      </c>
      <c r="H79" s="58" t="s">
        <v>49</v>
      </c>
      <c r="I79" s="56" t="s">
        <v>534</v>
      </c>
      <c r="J79" s="59" t="s">
        <v>183</v>
      </c>
      <c r="K79" s="56" t="s">
        <v>368</v>
      </c>
      <c r="L79" s="56" t="s">
        <v>311</v>
      </c>
      <c r="M79" s="60" t="s">
        <v>178</v>
      </c>
      <c r="N79" s="60" t="s">
        <v>460</v>
      </c>
    </row>
    <row r="80" spans="1:14" ht="15.75" customHeight="1" x14ac:dyDescent="0.3">
      <c r="A80" s="61">
        <v>2025</v>
      </c>
      <c r="B80" s="61">
        <v>9</v>
      </c>
      <c r="C80" s="61" t="s">
        <v>135</v>
      </c>
      <c r="D80" s="61">
        <v>23</v>
      </c>
      <c r="E80" s="61">
        <v>23</v>
      </c>
      <c r="F80" s="62" t="s">
        <v>369</v>
      </c>
      <c r="G80" s="61" t="s">
        <v>533</v>
      </c>
      <c r="H80" s="63" t="s">
        <v>85</v>
      </c>
      <c r="I80" s="61" t="s">
        <v>534</v>
      </c>
      <c r="J80" s="64" t="s">
        <v>183</v>
      </c>
      <c r="K80" s="61" t="s">
        <v>339</v>
      </c>
      <c r="L80" s="61" t="s">
        <v>300</v>
      </c>
      <c r="M80" s="65" t="s">
        <v>178</v>
      </c>
      <c r="N80" s="65" t="s">
        <v>460</v>
      </c>
    </row>
    <row r="81" spans="1:14" ht="15.75" customHeight="1" x14ac:dyDescent="0.3">
      <c r="A81" s="56">
        <v>2025</v>
      </c>
      <c r="B81" s="56">
        <v>9</v>
      </c>
      <c r="C81" s="56" t="s">
        <v>158</v>
      </c>
      <c r="D81" s="56">
        <v>17</v>
      </c>
      <c r="E81" s="56">
        <v>17</v>
      </c>
      <c r="F81" s="57" t="s">
        <v>362</v>
      </c>
      <c r="G81" s="56" t="s">
        <v>540</v>
      </c>
      <c r="H81" s="58" t="s">
        <v>72</v>
      </c>
      <c r="I81" s="56" t="s">
        <v>537</v>
      </c>
      <c r="J81" s="59" t="s">
        <v>182</v>
      </c>
      <c r="K81" s="56" t="s">
        <v>353</v>
      </c>
      <c r="L81" s="56" t="s">
        <v>309</v>
      </c>
      <c r="M81" s="60" t="s">
        <v>136</v>
      </c>
      <c r="N81" s="60" t="s">
        <v>189</v>
      </c>
    </row>
    <row r="82" spans="1:14" ht="15.75" customHeight="1" x14ac:dyDescent="0.3">
      <c r="A82" s="61">
        <v>2025</v>
      </c>
      <c r="B82" s="61">
        <v>9</v>
      </c>
      <c r="C82" s="61" t="s">
        <v>54</v>
      </c>
      <c r="D82" s="61">
        <v>48</v>
      </c>
      <c r="E82" s="61">
        <v>48</v>
      </c>
      <c r="F82" s="62" t="s">
        <v>363</v>
      </c>
      <c r="G82" s="61" t="s">
        <v>536</v>
      </c>
      <c r="H82" s="63" t="s">
        <v>79</v>
      </c>
      <c r="I82" s="61" t="s">
        <v>537</v>
      </c>
      <c r="J82" s="64" t="s">
        <v>182</v>
      </c>
      <c r="K82" s="61" t="s">
        <v>353</v>
      </c>
      <c r="L82" s="61" t="s">
        <v>302</v>
      </c>
      <c r="M82" s="65" t="s">
        <v>136</v>
      </c>
      <c r="N82" s="65" t="s">
        <v>189</v>
      </c>
    </row>
    <row r="83" spans="1:14" ht="15.75" customHeight="1" x14ac:dyDescent="0.3">
      <c r="A83" s="56">
        <v>2025</v>
      </c>
      <c r="B83" s="56">
        <v>9</v>
      </c>
      <c r="C83" s="56" t="s">
        <v>28</v>
      </c>
      <c r="D83" s="56">
        <v>18</v>
      </c>
      <c r="E83" s="56">
        <v>18</v>
      </c>
      <c r="F83" s="57" t="s">
        <v>356</v>
      </c>
      <c r="G83" s="56" t="s">
        <v>543</v>
      </c>
      <c r="H83" s="58" t="s">
        <v>49</v>
      </c>
      <c r="I83" s="56" t="s">
        <v>534</v>
      </c>
      <c r="J83" s="59" t="s">
        <v>183</v>
      </c>
      <c r="K83" s="56" t="s">
        <v>368</v>
      </c>
      <c r="L83" s="56" t="s">
        <v>315</v>
      </c>
      <c r="M83" s="60" t="s">
        <v>178</v>
      </c>
      <c r="N83" s="60" t="s">
        <v>460</v>
      </c>
    </row>
    <row r="84" spans="1:14" ht="15.75" customHeight="1" x14ac:dyDescent="0.3">
      <c r="A84" s="61">
        <v>2025</v>
      </c>
      <c r="B84" s="61">
        <v>9</v>
      </c>
      <c r="C84" s="61" t="s">
        <v>165</v>
      </c>
      <c r="D84" s="61">
        <v>17</v>
      </c>
      <c r="E84" s="61">
        <v>17</v>
      </c>
      <c r="F84" s="62" t="s">
        <v>369</v>
      </c>
      <c r="G84" s="61" t="s">
        <v>533</v>
      </c>
      <c r="H84" s="63" t="s">
        <v>85</v>
      </c>
      <c r="I84" s="61" t="s">
        <v>534</v>
      </c>
      <c r="J84" s="64" t="s">
        <v>183</v>
      </c>
      <c r="K84" s="61" t="s">
        <v>339</v>
      </c>
      <c r="L84" s="61" t="s">
        <v>300</v>
      </c>
      <c r="M84" s="65" t="s">
        <v>176</v>
      </c>
      <c r="N84" s="65" t="s">
        <v>460</v>
      </c>
    </row>
    <row r="85" spans="1:14" ht="15.75" customHeight="1" x14ac:dyDescent="0.3">
      <c r="A85" s="56">
        <v>2025</v>
      </c>
      <c r="B85" s="56">
        <v>9</v>
      </c>
      <c r="C85" s="56" t="s">
        <v>137</v>
      </c>
      <c r="D85" s="56">
        <v>36</v>
      </c>
      <c r="E85" s="56">
        <v>36</v>
      </c>
      <c r="F85" s="57" t="s">
        <v>370</v>
      </c>
      <c r="G85" s="56" t="s">
        <v>545</v>
      </c>
      <c r="H85" s="58" t="s">
        <v>106</v>
      </c>
      <c r="I85" s="56" t="s">
        <v>534</v>
      </c>
      <c r="J85" s="59" t="s">
        <v>183</v>
      </c>
      <c r="K85" s="56" t="s">
        <v>339</v>
      </c>
      <c r="L85" s="56" t="s">
        <v>300</v>
      </c>
      <c r="M85" s="60" t="s">
        <v>176</v>
      </c>
      <c r="N85" s="60" t="s">
        <v>460</v>
      </c>
    </row>
    <row r="86" spans="1:14" ht="15.75" customHeight="1" x14ac:dyDescent="0.3">
      <c r="A86" s="61">
        <v>2025</v>
      </c>
      <c r="B86" s="61">
        <v>9</v>
      </c>
      <c r="C86" s="61" t="s">
        <v>42</v>
      </c>
      <c r="D86" s="61">
        <v>16</v>
      </c>
      <c r="E86" s="61">
        <v>16</v>
      </c>
      <c r="F86" s="62" t="s">
        <v>330</v>
      </c>
      <c r="G86" s="61" t="s">
        <v>539</v>
      </c>
      <c r="H86" s="63" t="s">
        <v>97</v>
      </c>
      <c r="I86" s="61" t="s">
        <v>531</v>
      </c>
      <c r="J86" s="64" t="s">
        <v>155</v>
      </c>
      <c r="K86" s="61" t="s">
        <v>326</v>
      </c>
      <c r="L86" s="61"/>
      <c r="M86" s="65" t="s">
        <v>120</v>
      </c>
      <c r="N86" s="65" t="s">
        <v>189</v>
      </c>
    </row>
    <row r="87" spans="1:14" ht="15.75" customHeight="1" x14ac:dyDescent="0.3">
      <c r="A87" s="56">
        <v>2025</v>
      </c>
      <c r="B87" s="56">
        <v>9</v>
      </c>
      <c r="C87" s="56" t="s">
        <v>171</v>
      </c>
      <c r="D87" s="56">
        <v>31</v>
      </c>
      <c r="E87" s="56">
        <v>31</v>
      </c>
      <c r="F87" s="57" t="s">
        <v>356</v>
      </c>
      <c r="G87" s="56" t="s">
        <v>543</v>
      </c>
      <c r="H87" s="58" t="s">
        <v>49</v>
      </c>
      <c r="I87" s="56" t="s">
        <v>534</v>
      </c>
      <c r="J87" s="59" t="s">
        <v>183</v>
      </c>
      <c r="K87" s="56" t="s">
        <v>368</v>
      </c>
      <c r="L87" s="56" t="s">
        <v>311</v>
      </c>
      <c r="M87" s="60" t="s">
        <v>178</v>
      </c>
      <c r="N87" s="60" t="s">
        <v>460</v>
      </c>
    </row>
    <row r="88" spans="1:14" ht="15.75" customHeight="1" x14ac:dyDescent="0.3">
      <c r="A88" s="61">
        <v>2025</v>
      </c>
      <c r="B88" s="61">
        <v>9</v>
      </c>
      <c r="C88" s="61" t="s">
        <v>56</v>
      </c>
      <c r="D88" s="61">
        <v>16</v>
      </c>
      <c r="E88" s="61">
        <v>16</v>
      </c>
      <c r="F88" s="62" t="s">
        <v>345</v>
      </c>
      <c r="G88" s="61" t="s">
        <v>530</v>
      </c>
      <c r="H88" s="63" t="s">
        <v>55</v>
      </c>
      <c r="I88" s="61" t="s">
        <v>531</v>
      </c>
      <c r="J88" s="64" t="s">
        <v>155</v>
      </c>
      <c r="K88" s="61" t="s">
        <v>326</v>
      </c>
      <c r="L88" s="61" t="s">
        <v>293</v>
      </c>
      <c r="M88" s="65" t="s">
        <v>157</v>
      </c>
      <c r="N88" s="65" t="s">
        <v>189</v>
      </c>
    </row>
    <row r="89" spans="1:14" ht="15.75" customHeight="1" x14ac:dyDescent="0.3">
      <c r="A89" s="56">
        <v>2025</v>
      </c>
      <c r="B89" s="56">
        <v>9</v>
      </c>
      <c r="C89" s="56" t="s">
        <v>64</v>
      </c>
      <c r="D89" s="56">
        <v>20</v>
      </c>
      <c r="E89" s="56">
        <v>20</v>
      </c>
      <c r="F89" s="57" t="s">
        <v>356</v>
      </c>
      <c r="G89" s="56" t="s">
        <v>543</v>
      </c>
      <c r="H89" s="58" t="s">
        <v>49</v>
      </c>
      <c r="I89" s="56" t="s">
        <v>534</v>
      </c>
      <c r="J89" s="59" t="s">
        <v>183</v>
      </c>
      <c r="K89" s="56" t="s">
        <v>368</v>
      </c>
      <c r="L89" s="56" t="s">
        <v>311</v>
      </c>
      <c r="M89" s="60" t="s">
        <v>157</v>
      </c>
      <c r="N89" s="60" t="s">
        <v>460</v>
      </c>
    </row>
    <row r="90" spans="1:14" ht="15.75" customHeight="1" x14ac:dyDescent="0.3">
      <c r="A90" s="61">
        <v>2025</v>
      </c>
      <c r="B90" s="61">
        <v>9</v>
      </c>
      <c r="C90" s="61" t="s">
        <v>458</v>
      </c>
      <c r="D90" s="61">
        <v>10</v>
      </c>
      <c r="E90" s="61">
        <v>10</v>
      </c>
      <c r="F90" s="62" t="s">
        <v>369</v>
      </c>
      <c r="G90" s="61" t="s">
        <v>533</v>
      </c>
      <c r="H90" s="63" t="s">
        <v>85</v>
      </c>
      <c r="I90" s="61" t="s">
        <v>534</v>
      </c>
      <c r="J90" s="64" t="s">
        <v>183</v>
      </c>
      <c r="K90" s="61" t="s">
        <v>339</v>
      </c>
      <c r="L90" s="61" t="s">
        <v>304</v>
      </c>
      <c r="M90" s="65" t="s">
        <v>178</v>
      </c>
      <c r="N90" s="65" t="s">
        <v>460</v>
      </c>
    </row>
    <row r="91" spans="1:14" ht="15.75" customHeight="1" x14ac:dyDescent="0.3">
      <c r="A91" s="56">
        <v>2025</v>
      </c>
      <c r="B91" s="56">
        <v>9</v>
      </c>
      <c r="C91" s="56" t="s">
        <v>23</v>
      </c>
      <c r="D91" s="56">
        <v>14</v>
      </c>
      <c r="E91" s="56">
        <v>14</v>
      </c>
      <c r="F91" s="57" t="s">
        <v>356</v>
      </c>
      <c r="G91" s="56" t="s">
        <v>543</v>
      </c>
      <c r="H91" s="58" t="s">
        <v>49</v>
      </c>
      <c r="I91" s="56" t="s">
        <v>534</v>
      </c>
      <c r="J91" s="59" t="s">
        <v>183</v>
      </c>
      <c r="K91" s="56" t="s">
        <v>368</v>
      </c>
      <c r="L91" s="56" t="s">
        <v>315</v>
      </c>
      <c r="M91" s="60" t="s">
        <v>178</v>
      </c>
      <c r="N91" s="60" t="s">
        <v>460</v>
      </c>
    </row>
    <row r="92" spans="1:14" ht="15.75" customHeight="1" x14ac:dyDescent="0.3">
      <c r="A92" s="61">
        <v>2025</v>
      </c>
      <c r="B92" s="61">
        <v>9</v>
      </c>
      <c r="C92" s="61" t="s">
        <v>465</v>
      </c>
      <c r="D92" s="61">
        <v>7</v>
      </c>
      <c r="E92" s="61">
        <v>7</v>
      </c>
      <c r="F92" s="62" t="s">
        <v>338</v>
      </c>
      <c r="G92" s="61" t="s">
        <v>535</v>
      </c>
      <c r="H92" s="63" t="s">
        <v>118</v>
      </c>
      <c r="I92" s="61" t="s">
        <v>534</v>
      </c>
      <c r="J92" s="64" t="s">
        <v>183</v>
      </c>
      <c r="K92" s="61" t="s">
        <v>339</v>
      </c>
      <c r="L92" s="61" t="s">
        <v>300</v>
      </c>
      <c r="M92" s="65" t="s">
        <v>176</v>
      </c>
      <c r="N92" s="65" t="s">
        <v>460</v>
      </c>
    </row>
    <row r="93" spans="1:14" ht="15.75" customHeight="1" x14ac:dyDescent="0.3"/>
    <row r="94" spans="1:14" ht="15.75" customHeight="1" x14ac:dyDescent="0.3"/>
    <row r="95" spans="1:14" ht="15.75" customHeight="1" x14ac:dyDescent="0.3"/>
    <row r="96" spans="1:14"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sheetData>
  <autoFilter ref="A1:N92" xr:uid="{371E959C-5530-41FF-9C30-D7C7EFA157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8471-7F19-4575-98C3-83AD43119F23}">
  <sheetPr>
    <tabColor rgb="FFFF0000"/>
  </sheetPr>
  <dimension ref="A1:AA63"/>
  <sheetViews>
    <sheetView showGridLines="0" topLeftCell="A29" zoomScale="60" zoomScaleNormal="60" workbookViewId="0">
      <selection activeCell="L2" sqref="L2:M62"/>
    </sheetView>
  </sheetViews>
  <sheetFormatPr defaultColWidth="10.69921875" defaultRowHeight="15.6" x14ac:dyDescent="0.3"/>
  <cols>
    <col min="1" max="1" width="8" customWidth="1"/>
    <col min="2" max="2" width="15.296875" customWidth="1"/>
    <col min="3" max="3" width="10.69921875" customWidth="1"/>
    <col min="4" max="4" width="12.296875" style="33" bestFit="1" customWidth="1"/>
    <col min="5" max="5" width="11.3984375" style="33" bestFit="1" customWidth="1"/>
    <col min="6" max="6" width="12.3984375" style="33" bestFit="1" customWidth="1"/>
    <col min="7" max="7" width="13.3984375" style="92" bestFit="1" customWidth="1"/>
    <col min="8" max="8" width="11.8984375" style="92" bestFit="1" customWidth="1"/>
    <col min="9" max="9" width="14.8984375" bestFit="1" customWidth="1"/>
    <col min="10" max="11" width="19.59765625" customWidth="1"/>
    <col min="12" max="12" width="13.796875" style="39" bestFit="1" customWidth="1"/>
    <col min="13" max="13" width="15.8984375" bestFit="1" customWidth="1"/>
    <col min="14" max="15" width="19.59765625" customWidth="1"/>
    <col min="16" max="16" width="14.5" customWidth="1"/>
    <col min="17" max="17" width="14.8984375" customWidth="1"/>
    <col min="18" max="18" width="19.59765625" customWidth="1"/>
    <col min="19" max="19" width="26.59765625" customWidth="1"/>
    <col min="20" max="20" width="19.59765625" customWidth="1"/>
    <col min="21" max="21" width="19.59765625" style="36" customWidth="1"/>
    <col min="22" max="22" width="26.69921875" bestFit="1" customWidth="1"/>
    <col min="23" max="23" width="10.69921875" style="33"/>
    <col min="24" max="24" width="10.69921875" style="34"/>
    <col min="25" max="25" width="8.59765625" style="43" customWidth="1"/>
    <col min="26" max="26" width="13.3984375" style="33" customWidth="1"/>
    <col min="27" max="27" width="9.59765625" style="33" customWidth="1"/>
  </cols>
  <sheetData>
    <row r="1" spans="1:27" ht="17.399999999999999" x14ac:dyDescent="0.3">
      <c r="A1" s="74" t="s">
        <v>1156</v>
      </c>
      <c r="B1" s="74"/>
      <c r="C1" s="74"/>
      <c r="D1" s="74"/>
      <c r="E1" s="74"/>
      <c r="F1" s="74"/>
      <c r="G1" s="74"/>
      <c r="H1" s="75"/>
      <c r="I1" s="72"/>
      <c r="J1" s="72"/>
      <c r="K1" s="72"/>
      <c r="L1" s="73"/>
      <c r="M1" s="72"/>
      <c r="N1" s="72"/>
      <c r="O1" s="72"/>
      <c r="P1" s="72"/>
      <c r="Q1" s="72"/>
      <c r="R1" s="72"/>
      <c r="S1" s="72"/>
      <c r="T1" s="72"/>
      <c r="U1" s="35"/>
    </row>
    <row r="2" spans="1:27" s="79" customFormat="1" x14ac:dyDescent="0.3">
      <c r="A2" s="84" t="s">
        <v>1</v>
      </c>
      <c r="B2" s="85" t="s">
        <v>446</v>
      </c>
      <c r="C2" s="86" t="s">
        <v>1157</v>
      </c>
      <c r="D2" s="85" t="s">
        <v>456</v>
      </c>
      <c r="E2" s="85" t="s">
        <v>472</v>
      </c>
      <c r="F2" s="87" t="s">
        <v>194</v>
      </c>
      <c r="G2" s="90" t="s">
        <v>195</v>
      </c>
      <c r="H2" s="93" t="s">
        <v>196</v>
      </c>
      <c r="I2" s="85" t="s">
        <v>2</v>
      </c>
      <c r="L2"/>
      <c r="M2"/>
      <c r="N2"/>
      <c r="U2" s="80"/>
      <c r="W2" s="81"/>
      <c r="X2" s="82"/>
      <c r="Y2" s="83"/>
      <c r="Z2" s="81"/>
      <c r="AA2" s="81"/>
    </row>
    <row r="3" spans="1:27" x14ac:dyDescent="0.3">
      <c r="A3" s="76">
        <v>1</v>
      </c>
      <c r="B3" s="77" t="s">
        <v>48</v>
      </c>
      <c r="C3" s="78">
        <v>45718</v>
      </c>
      <c r="D3" s="52">
        <f>DAY(Table3[[#This Row],[Ngày KĐ]])</f>
        <v>2</v>
      </c>
      <c r="E3" s="52" t="str">
        <f>CHOOSE(WEEKDAY(Table3[[#This Row],[Ngày KĐ]]),"CNhat","Thứ 2","Thứ 3","Thứ 4","Thứ 5","Thứ 6","Thứ 7")</f>
        <v>CNhat</v>
      </c>
      <c r="F3" s="53">
        <f>INT((DAY(Table3[[#This Row],[Ngày KĐ]]))/7)+1</f>
        <v>1</v>
      </c>
      <c r="G3" s="91">
        <f>MONTH(Table3[[#This Row],[Ngày KĐ]])</f>
        <v>3</v>
      </c>
      <c r="H3" s="91">
        <f>YEAR(Table3[[#This Row],[Ngày KĐ]])</f>
        <v>2025</v>
      </c>
      <c r="I3" s="106" t="str">
        <f>IFERROR(VLOOKUP(Table3[[#This Row],[TÊN TÒA NHÀ]],'03. Chia KV'!$C$2:$K$92,9,0),0)</f>
        <v>09.1.KV HN1</v>
      </c>
      <c r="L3"/>
    </row>
    <row r="4" spans="1:27" x14ac:dyDescent="0.3">
      <c r="A4" s="76">
        <f>A3+1</f>
        <v>2</v>
      </c>
      <c r="B4" s="77" t="s">
        <v>139</v>
      </c>
      <c r="C4" s="78">
        <v>45718</v>
      </c>
      <c r="D4" s="94">
        <f>DAY(Table3[[#This Row],[Ngày KĐ]])</f>
        <v>2</v>
      </c>
      <c r="E4" s="94" t="str">
        <f>CHOOSE(WEEKDAY(Table3[[#This Row],[Ngày KĐ]]),"CNhat","Thứ 2","Thứ 3","Thứ 4","Thứ 5","Thứ 6","Thứ 7")</f>
        <v>CNhat</v>
      </c>
      <c r="F4" s="95">
        <f>INT((DAY(Table3[[#This Row],[Ngày KĐ]]))/7)+1</f>
        <v>1</v>
      </c>
      <c r="G4" s="96">
        <f>MONTH(Table3[[#This Row],[Ngày KĐ]])</f>
        <v>3</v>
      </c>
      <c r="H4" s="97">
        <f>YEAR(Table3[[#This Row],[Ngày KĐ]])</f>
        <v>2025</v>
      </c>
      <c r="I4" s="106" t="str">
        <f>IFERROR(VLOOKUP(Table3[[#This Row],[TÊN TÒA NHÀ]],'03. Chia KV'!$C$2:$K$92,9,0),0)</f>
        <v>09.1.KV HN1</v>
      </c>
      <c r="L4"/>
    </row>
    <row r="5" spans="1:27" x14ac:dyDescent="0.3">
      <c r="A5" s="76">
        <f t="shared" ref="A5:A37" si="0">A4+1</f>
        <v>3</v>
      </c>
      <c r="B5" s="77" t="s">
        <v>60</v>
      </c>
      <c r="C5" s="78">
        <v>45718</v>
      </c>
      <c r="D5" s="94">
        <f>DAY(Table3[[#This Row],[Ngày KĐ]])</f>
        <v>2</v>
      </c>
      <c r="E5" s="94" t="str">
        <f>CHOOSE(WEEKDAY(Table3[[#This Row],[Ngày KĐ]]),"CNhat","Thứ 2","Thứ 3","Thứ 4","Thứ 5","Thứ 6","Thứ 7")</f>
        <v>CNhat</v>
      </c>
      <c r="F5" s="95">
        <f>INT((DAY(Table3[[#This Row],[Ngày KĐ]]))/7)+1</f>
        <v>1</v>
      </c>
      <c r="G5" s="96">
        <f>MONTH(Table3[[#This Row],[Ngày KĐ]])</f>
        <v>3</v>
      </c>
      <c r="H5" s="97">
        <f>YEAR(Table3[[#This Row],[Ngày KĐ]])</f>
        <v>2025</v>
      </c>
      <c r="I5" s="106" t="str">
        <f>IFERROR(VLOOKUP(Table3[[#This Row],[TÊN TÒA NHÀ]],'03. Chia KV'!$C$2:$K$92,9,0),0)</f>
        <v>09.1.KV HN1</v>
      </c>
      <c r="L5"/>
    </row>
    <row r="6" spans="1:27" x14ac:dyDescent="0.3">
      <c r="A6" s="76">
        <f t="shared" si="0"/>
        <v>4</v>
      </c>
      <c r="B6" s="77" t="s">
        <v>111</v>
      </c>
      <c r="C6" s="78">
        <v>45718</v>
      </c>
      <c r="D6" s="94">
        <f>DAY(Table3[[#This Row],[Ngày KĐ]])</f>
        <v>2</v>
      </c>
      <c r="E6" s="94" t="str">
        <f>CHOOSE(WEEKDAY(Table3[[#This Row],[Ngày KĐ]]),"CNhat","Thứ 2","Thứ 3","Thứ 4","Thứ 5","Thứ 6","Thứ 7")</f>
        <v>CNhat</v>
      </c>
      <c r="F6" s="95">
        <f>INT((DAY(Table3[[#This Row],[Ngày KĐ]]))/7)+1</f>
        <v>1</v>
      </c>
      <c r="G6" s="96">
        <f>MONTH(Table3[[#This Row],[Ngày KĐ]])</f>
        <v>3</v>
      </c>
      <c r="H6" s="97">
        <f>YEAR(Table3[[#This Row],[Ngày KĐ]])</f>
        <v>2025</v>
      </c>
      <c r="I6" s="106" t="str">
        <f>IFERROR(VLOOKUP(Table3[[#This Row],[TÊN TÒA NHÀ]],'03. Chia KV'!$C$2:$K$92,9,0),0)</f>
        <v>09.1.KV HN1</v>
      </c>
      <c r="L6"/>
    </row>
    <row r="7" spans="1:27" x14ac:dyDescent="0.3">
      <c r="A7" s="76">
        <f t="shared" si="0"/>
        <v>5</v>
      </c>
      <c r="B7" s="77" t="s">
        <v>113</v>
      </c>
      <c r="C7" s="78">
        <v>45718</v>
      </c>
      <c r="D7" s="94">
        <f>DAY(Table3[[#This Row],[Ngày KĐ]])</f>
        <v>2</v>
      </c>
      <c r="E7" s="94" t="str">
        <f>CHOOSE(WEEKDAY(Table3[[#This Row],[Ngày KĐ]]),"CNhat","Thứ 2","Thứ 3","Thứ 4","Thứ 5","Thứ 6","Thứ 7")</f>
        <v>CNhat</v>
      </c>
      <c r="F7" s="95">
        <f>INT((DAY(Table3[[#This Row],[Ngày KĐ]]))/7)+1</f>
        <v>1</v>
      </c>
      <c r="G7" s="96">
        <f>MONTH(Table3[[#This Row],[Ngày KĐ]])</f>
        <v>3</v>
      </c>
      <c r="H7" s="97">
        <f>YEAR(Table3[[#This Row],[Ngày KĐ]])</f>
        <v>2025</v>
      </c>
      <c r="I7" s="106" t="str">
        <f>IFERROR(VLOOKUP(Table3[[#This Row],[TÊN TÒA NHÀ]],'03. Chia KV'!$C$2:$K$92,9,0),0)</f>
        <v>09.2.KV HN2</v>
      </c>
      <c r="L7"/>
    </row>
    <row r="8" spans="1:27" x14ac:dyDescent="0.3">
      <c r="A8" s="76">
        <f t="shared" si="0"/>
        <v>6</v>
      </c>
      <c r="B8" s="77" t="s">
        <v>87</v>
      </c>
      <c r="C8" s="78">
        <v>45718</v>
      </c>
      <c r="D8" s="94">
        <f>DAY(Table3[[#This Row],[Ngày KĐ]])</f>
        <v>2</v>
      </c>
      <c r="E8" s="94" t="str">
        <f>CHOOSE(WEEKDAY(Table3[[#This Row],[Ngày KĐ]]),"CNhat","Thứ 2","Thứ 3","Thứ 4","Thứ 5","Thứ 6","Thứ 7")</f>
        <v>CNhat</v>
      </c>
      <c r="F8" s="95">
        <f>INT((DAY(Table3[[#This Row],[Ngày KĐ]]))/7)+1</f>
        <v>1</v>
      </c>
      <c r="G8" s="96">
        <f>MONTH(Table3[[#This Row],[Ngày KĐ]])</f>
        <v>3</v>
      </c>
      <c r="H8" s="97">
        <f>YEAR(Table3[[#This Row],[Ngày KĐ]])</f>
        <v>2025</v>
      </c>
      <c r="I8" s="106" t="str">
        <f>IFERROR(VLOOKUP(Table3[[#This Row],[TÊN TÒA NHÀ]],'03. Chia KV'!$C$2:$K$92,9,0),0)</f>
        <v>09.2.KV HN2</v>
      </c>
      <c r="L8"/>
    </row>
    <row r="9" spans="1:27" x14ac:dyDescent="0.3">
      <c r="A9" s="76">
        <f t="shared" si="0"/>
        <v>7</v>
      </c>
      <c r="B9" s="77" t="s">
        <v>73</v>
      </c>
      <c r="C9" s="78">
        <v>45719</v>
      </c>
      <c r="D9" s="94">
        <f>DAY(Table3[[#This Row],[Ngày KĐ]])</f>
        <v>3</v>
      </c>
      <c r="E9" s="94" t="str">
        <f>CHOOSE(WEEKDAY(Table3[[#This Row],[Ngày KĐ]]),"CNhat","Thứ 2","Thứ 3","Thứ 4","Thứ 5","Thứ 6","Thứ 7")</f>
        <v>Thứ 2</v>
      </c>
      <c r="F9" s="95">
        <f>INT((DAY(Table3[[#This Row],[Ngày KĐ]]))/7)+1</f>
        <v>1</v>
      </c>
      <c r="G9" s="96">
        <f>MONTH(Table3[[#This Row],[Ngày KĐ]])</f>
        <v>3</v>
      </c>
      <c r="H9" s="97">
        <f>YEAR(Table3[[#This Row],[Ngày KĐ]])</f>
        <v>2025</v>
      </c>
      <c r="I9" s="106" t="str">
        <f>IFERROR(VLOOKUP(Table3[[#This Row],[TÊN TÒA NHÀ]],'03. Chia KV'!$C$2:$K$92,9,0),0)</f>
        <v>09.2.KV HN2</v>
      </c>
      <c r="L9"/>
    </row>
    <row r="10" spans="1:27" x14ac:dyDescent="0.3">
      <c r="A10" s="76">
        <f t="shared" si="0"/>
        <v>8</v>
      </c>
      <c r="B10" s="77" t="s">
        <v>125</v>
      </c>
      <c r="C10" s="78">
        <v>45719</v>
      </c>
      <c r="D10" s="94">
        <f>DAY(Table3[[#This Row],[Ngày KĐ]])</f>
        <v>3</v>
      </c>
      <c r="E10" s="94" t="str">
        <f>CHOOSE(WEEKDAY(Table3[[#This Row],[Ngày KĐ]]),"CNhat","Thứ 2","Thứ 3","Thứ 4","Thứ 5","Thứ 6","Thứ 7")</f>
        <v>Thứ 2</v>
      </c>
      <c r="F10" s="95">
        <f>INT((DAY(Table3[[#This Row],[Ngày KĐ]]))/7)+1</f>
        <v>1</v>
      </c>
      <c r="G10" s="96">
        <f>MONTH(Table3[[#This Row],[Ngày KĐ]])</f>
        <v>3</v>
      </c>
      <c r="H10" s="97">
        <f>YEAR(Table3[[#This Row],[Ngày KĐ]])</f>
        <v>2025</v>
      </c>
      <c r="I10" s="106" t="str">
        <f>IFERROR(VLOOKUP(Table3[[#This Row],[TÊN TÒA NHÀ]],'03. Chia KV'!$C$2:$K$92,9,0),0)</f>
        <v>09.2.KV HN2</v>
      </c>
      <c r="L10"/>
    </row>
    <row r="11" spans="1:27" x14ac:dyDescent="0.3">
      <c r="A11" s="76">
        <f t="shared" si="0"/>
        <v>9</v>
      </c>
      <c r="B11" s="77" t="s">
        <v>83</v>
      </c>
      <c r="C11" s="78">
        <v>45719</v>
      </c>
      <c r="D11" s="94">
        <f>DAY(Table3[[#This Row],[Ngày KĐ]])</f>
        <v>3</v>
      </c>
      <c r="E11" s="94" t="str">
        <f>CHOOSE(WEEKDAY(Table3[[#This Row],[Ngày KĐ]]),"CNhat","Thứ 2","Thứ 3","Thứ 4","Thứ 5","Thứ 6","Thứ 7")</f>
        <v>Thứ 2</v>
      </c>
      <c r="F11" s="95">
        <f>INT((DAY(Table3[[#This Row],[Ngày KĐ]]))/7)+1</f>
        <v>1</v>
      </c>
      <c r="G11" s="96">
        <f>MONTH(Table3[[#This Row],[Ngày KĐ]])</f>
        <v>3</v>
      </c>
      <c r="H11" s="97">
        <f>YEAR(Table3[[#This Row],[Ngày KĐ]])</f>
        <v>2025</v>
      </c>
      <c r="I11" s="106" t="str">
        <f>IFERROR(VLOOKUP(Table3[[#This Row],[TÊN TÒA NHÀ]],'03. Chia KV'!$C$2:$K$92,9,0),0)</f>
        <v>09.2.KV HN2</v>
      </c>
      <c r="L11"/>
    </row>
    <row r="12" spans="1:27" x14ac:dyDescent="0.3">
      <c r="A12" s="76">
        <f t="shared" si="0"/>
        <v>10</v>
      </c>
      <c r="B12" s="77" t="s">
        <v>156</v>
      </c>
      <c r="C12" s="78">
        <v>45719</v>
      </c>
      <c r="D12" s="94">
        <f>DAY(Table3[[#This Row],[Ngày KĐ]])</f>
        <v>3</v>
      </c>
      <c r="E12" s="94" t="str">
        <f>CHOOSE(WEEKDAY(Table3[[#This Row],[Ngày KĐ]]),"CNhat","Thứ 2","Thứ 3","Thứ 4","Thứ 5","Thứ 6","Thứ 7")</f>
        <v>Thứ 2</v>
      </c>
      <c r="F12" s="95">
        <f>INT((DAY(Table3[[#This Row],[Ngày KĐ]]))/7)+1</f>
        <v>1</v>
      </c>
      <c r="G12" s="96">
        <f>MONTH(Table3[[#This Row],[Ngày KĐ]])</f>
        <v>3</v>
      </c>
      <c r="H12" s="97">
        <f>YEAR(Table3[[#This Row],[Ngày KĐ]])</f>
        <v>2025</v>
      </c>
      <c r="I12" s="106" t="str">
        <f>IFERROR(VLOOKUP(Table3[[#This Row],[TÊN TÒA NHÀ]],'03. Chia KV'!$C$2:$K$92,9,0),0)</f>
        <v>09.2.KV HN2</v>
      </c>
      <c r="L12"/>
    </row>
    <row r="13" spans="1:27" x14ac:dyDescent="0.3">
      <c r="A13" s="76">
        <f t="shared" si="0"/>
        <v>11</v>
      </c>
      <c r="B13" s="77" t="s">
        <v>158</v>
      </c>
      <c r="C13" s="78">
        <v>45719</v>
      </c>
      <c r="D13" s="94">
        <f>DAY(Table3[[#This Row],[Ngày KĐ]])</f>
        <v>3</v>
      </c>
      <c r="E13" s="94" t="str">
        <f>CHOOSE(WEEKDAY(Table3[[#This Row],[Ngày KĐ]]),"CNhat","Thứ 2","Thứ 3","Thứ 4","Thứ 5","Thứ 6","Thứ 7")</f>
        <v>Thứ 2</v>
      </c>
      <c r="F13" s="95">
        <f>INT((DAY(Table3[[#This Row],[Ngày KĐ]]))/7)+1</f>
        <v>1</v>
      </c>
      <c r="G13" s="96">
        <f>MONTH(Table3[[#This Row],[Ngày KĐ]])</f>
        <v>3</v>
      </c>
      <c r="H13" s="97">
        <f>YEAR(Table3[[#This Row],[Ngày KĐ]])</f>
        <v>2025</v>
      </c>
      <c r="I13" s="106" t="str">
        <f>IFERROR(VLOOKUP(Table3[[#This Row],[TÊN TÒA NHÀ]],'03. Chia KV'!$C$2:$K$92,9,0),0)</f>
        <v>09.2.KV HN2</v>
      </c>
      <c r="L13"/>
    </row>
    <row r="14" spans="1:27" x14ac:dyDescent="0.3">
      <c r="A14" s="76">
        <f t="shared" si="0"/>
        <v>12</v>
      </c>
      <c r="B14" s="77" t="s">
        <v>77</v>
      </c>
      <c r="C14" s="78">
        <v>45719</v>
      </c>
      <c r="D14" s="94">
        <f>DAY(Table3[[#This Row],[Ngày KĐ]])</f>
        <v>3</v>
      </c>
      <c r="E14" s="94" t="str">
        <f>CHOOSE(WEEKDAY(Table3[[#This Row],[Ngày KĐ]]),"CNhat","Thứ 2","Thứ 3","Thứ 4","Thứ 5","Thứ 6","Thứ 7")</f>
        <v>Thứ 2</v>
      </c>
      <c r="F14" s="95">
        <f>INT((DAY(Table3[[#This Row],[Ngày KĐ]]))/7)+1</f>
        <v>1</v>
      </c>
      <c r="G14" s="96">
        <f>MONTH(Table3[[#This Row],[Ngày KĐ]])</f>
        <v>3</v>
      </c>
      <c r="H14" s="97">
        <f>YEAR(Table3[[#This Row],[Ngày KĐ]])</f>
        <v>2025</v>
      </c>
      <c r="I14" s="106" t="s">
        <v>353</v>
      </c>
      <c r="L14"/>
    </row>
    <row r="15" spans="1:27" x14ac:dyDescent="0.3">
      <c r="A15" s="76">
        <f t="shared" si="0"/>
        <v>13</v>
      </c>
      <c r="B15" s="77" t="s">
        <v>129</v>
      </c>
      <c r="C15" s="78">
        <v>45720</v>
      </c>
      <c r="D15" s="94">
        <f>DAY(Table3[[#This Row],[Ngày KĐ]])</f>
        <v>4</v>
      </c>
      <c r="E15" s="94" t="str">
        <f>CHOOSE(WEEKDAY(Table3[[#This Row],[Ngày KĐ]]),"CNhat","Thứ 2","Thứ 3","Thứ 4","Thứ 5","Thứ 6","Thứ 7")</f>
        <v>Thứ 3</v>
      </c>
      <c r="F15" s="95">
        <f>INT((DAY(Table3[[#This Row],[Ngày KĐ]]))/7)+1</f>
        <v>1</v>
      </c>
      <c r="G15" s="96">
        <f>MONTH(Table3[[#This Row],[Ngày KĐ]])</f>
        <v>3</v>
      </c>
      <c r="H15" s="97">
        <f>YEAR(Table3[[#This Row],[Ngày KĐ]])</f>
        <v>2025</v>
      </c>
      <c r="I15" s="106" t="str">
        <f>IFERROR(VLOOKUP(Table3[[#This Row],[TÊN TÒA NHÀ]],'03. Chia KV'!$C$2:$K$92,9,0),0)</f>
        <v>09.1.KV HN1</v>
      </c>
      <c r="L15"/>
    </row>
    <row r="16" spans="1:27" x14ac:dyDescent="0.3">
      <c r="A16" s="76">
        <f t="shared" si="0"/>
        <v>14</v>
      </c>
      <c r="B16" s="77" t="s">
        <v>105</v>
      </c>
      <c r="C16" s="78">
        <v>45720</v>
      </c>
      <c r="D16" s="94">
        <f>DAY(Table3[[#This Row],[Ngày KĐ]])</f>
        <v>4</v>
      </c>
      <c r="E16" s="94" t="str">
        <f>CHOOSE(WEEKDAY(Table3[[#This Row],[Ngày KĐ]]),"CNhat","Thứ 2","Thứ 3","Thứ 4","Thứ 5","Thứ 6","Thứ 7")</f>
        <v>Thứ 3</v>
      </c>
      <c r="F16" s="95">
        <f>INT((DAY(Table3[[#This Row],[Ngày KĐ]]))/7)+1</f>
        <v>1</v>
      </c>
      <c r="G16" s="96">
        <f>MONTH(Table3[[#This Row],[Ngày KĐ]])</f>
        <v>3</v>
      </c>
      <c r="H16" s="97">
        <f>YEAR(Table3[[#This Row],[Ngày KĐ]])</f>
        <v>2025</v>
      </c>
      <c r="I16" s="106" t="str">
        <f>IFERROR(VLOOKUP(Table3[[#This Row],[TÊN TÒA NHÀ]],'03. Chia KV'!$C$2:$K$92,9,0),0)</f>
        <v>09.3.KV HN3</v>
      </c>
      <c r="L16"/>
    </row>
    <row r="17" spans="1:12" x14ac:dyDescent="0.3">
      <c r="A17" s="76">
        <f t="shared" si="0"/>
        <v>15</v>
      </c>
      <c r="B17" s="77" t="s">
        <v>88</v>
      </c>
      <c r="C17" s="78">
        <v>45720</v>
      </c>
      <c r="D17" s="94">
        <f>DAY(Table3[[#This Row],[Ngày KĐ]])</f>
        <v>4</v>
      </c>
      <c r="E17" s="94" t="str">
        <f>CHOOSE(WEEKDAY(Table3[[#This Row],[Ngày KĐ]]),"CNhat","Thứ 2","Thứ 3","Thứ 4","Thứ 5","Thứ 6","Thứ 7")</f>
        <v>Thứ 3</v>
      </c>
      <c r="F17" s="95">
        <f>INT((DAY(Table3[[#This Row],[Ngày KĐ]]))/7)+1</f>
        <v>1</v>
      </c>
      <c r="G17" s="96">
        <f>MONTH(Table3[[#This Row],[Ngày KĐ]])</f>
        <v>3</v>
      </c>
      <c r="H17" s="97">
        <f>YEAR(Table3[[#This Row],[Ngày KĐ]])</f>
        <v>2025</v>
      </c>
      <c r="I17" s="106" t="str">
        <f>IFERROR(VLOOKUP(Table3[[#This Row],[TÊN TÒA NHÀ]],'03. Chia KV'!$C$2:$K$92,9,0),0)</f>
        <v>09.2.KV HN2</v>
      </c>
      <c r="L17"/>
    </row>
    <row r="18" spans="1:12" x14ac:dyDescent="0.3">
      <c r="A18" s="76">
        <f t="shared" si="0"/>
        <v>16</v>
      </c>
      <c r="B18" s="77" t="s">
        <v>108</v>
      </c>
      <c r="C18" s="78">
        <v>45720</v>
      </c>
      <c r="D18" s="94">
        <f>DAY(Table3[[#This Row],[Ngày KĐ]])</f>
        <v>4</v>
      </c>
      <c r="E18" s="94" t="str">
        <f>CHOOSE(WEEKDAY(Table3[[#This Row],[Ngày KĐ]]),"CNhat","Thứ 2","Thứ 3","Thứ 4","Thứ 5","Thứ 6","Thứ 7")</f>
        <v>Thứ 3</v>
      </c>
      <c r="F18" s="95">
        <f>INT((DAY(Table3[[#This Row],[Ngày KĐ]]))/7)+1</f>
        <v>1</v>
      </c>
      <c r="G18" s="96">
        <f>MONTH(Table3[[#This Row],[Ngày KĐ]])</f>
        <v>3</v>
      </c>
      <c r="H18" s="97">
        <f>YEAR(Table3[[#This Row],[Ngày KĐ]])</f>
        <v>2025</v>
      </c>
      <c r="I18" s="106" t="str">
        <f>IFERROR(VLOOKUP(Table3[[#This Row],[TÊN TÒA NHÀ]],'03. Chia KV'!$C$2:$K$92,9,0),0)</f>
        <v>09.1.KV HN1</v>
      </c>
      <c r="L18"/>
    </row>
    <row r="19" spans="1:12" x14ac:dyDescent="0.3">
      <c r="A19" s="76">
        <f t="shared" si="0"/>
        <v>17</v>
      </c>
      <c r="B19" s="77" t="s">
        <v>163</v>
      </c>
      <c r="C19" s="78">
        <v>45720</v>
      </c>
      <c r="D19" s="94">
        <f>DAY(Table3[[#This Row],[Ngày KĐ]])</f>
        <v>4</v>
      </c>
      <c r="E19" s="94" t="str">
        <f>CHOOSE(WEEKDAY(Table3[[#This Row],[Ngày KĐ]]),"CNhat","Thứ 2","Thứ 3","Thứ 4","Thứ 5","Thứ 6","Thứ 7")</f>
        <v>Thứ 3</v>
      </c>
      <c r="F19" s="95">
        <f>INT((DAY(Table3[[#This Row],[Ngày KĐ]]))/7)+1</f>
        <v>1</v>
      </c>
      <c r="G19" s="96">
        <f>MONTH(Table3[[#This Row],[Ngày KĐ]])</f>
        <v>3</v>
      </c>
      <c r="H19" s="97">
        <f>YEAR(Table3[[#This Row],[Ngày KĐ]])</f>
        <v>2025</v>
      </c>
      <c r="I19" s="106" t="str">
        <f>IFERROR(VLOOKUP(Table3[[#This Row],[TÊN TÒA NHÀ]],'03. Chia KV'!$C$2:$K$92,9,0),0)</f>
        <v>09.3.KV HN3</v>
      </c>
      <c r="L19"/>
    </row>
    <row r="20" spans="1:12" x14ac:dyDescent="0.3">
      <c r="A20" s="76">
        <f t="shared" si="0"/>
        <v>18</v>
      </c>
      <c r="B20" s="77" t="s">
        <v>164</v>
      </c>
      <c r="C20" s="78">
        <v>45720</v>
      </c>
      <c r="D20" s="94">
        <f>DAY(Table3[[#This Row],[Ngày KĐ]])</f>
        <v>4</v>
      </c>
      <c r="E20" s="94" t="str">
        <f>CHOOSE(WEEKDAY(Table3[[#This Row],[Ngày KĐ]]),"CNhat","Thứ 2","Thứ 3","Thứ 4","Thứ 5","Thứ 6","Thứ 7")</f>
        <v>Thứ 3</v>
      </c>
      <c r="F20" s="95">
        <f>INT((DAY(Table3[[#This Row],[Ngày KĐ]]))/7)+1</f>
        <v>1</v>
      </c>
      <c r="G20" s="96">
        <f>MONTH(Table3[[#This Row],[Ngày KĐ]])</f>
        <v>3</v>
      </c>
      <c r="H20" s="97">
        <f>YEAR(Table3[[#This Row],[Ngày KĐ]])</f>
        <v>2025</v>
      </c>
      <c r="I20" s="106" t="str">
        <f>IFERROR(VLOOKUP(Table3[[#This Row],[TÊN TÒA NHÀ]],'03. Chia KV'!$C$2:$K$92,9,0),0)</f>
        <v>09.3.KV HN3</v>
      </c>
      <c r="L20"/>
    </row>
    <row r="21" spans="1:12" x14ac:dyDescent="0.3">
      <c r="A21" s="76">
        <f t="shared" si="0"/>
        <v>19</v>
      </c>
      <c r="B21" s="77" t="s">
        <v>141</v>
      </c>
      <c r="C21" s="78">
        <v>45721</v>
      </c>
      <c r="D21" s="94">
        <f>DAY(Table3[[#This Row],[Ngày KĐ]])</f>
        <v>5</v>
      </c>
      <c r="E21" s="94" t="str">
        <f>CHOOSE(WEEKDAY(Table3[[#This Row],[Ngày KĐ]]),"CNhat","Thứ 2","Thứ 3","Thứ 4","Thứ 5","Thứ 6","Thứ 7")</f>
        <v>Thứ 4</v>
      </c>
      <c r="F21" s="95">
        <f>INT((DAY(Table3[[#This Row],[Ngày KĐ]]))/7)+1</f>
        <v>1</v>
      </c>
      <c r="G21" s="96">
        <f>MONTH(Table3[[#This Row],[Ngày KĐ]])</f>
        <v>3</v>
      </c>
      <c r="H21" s="97">
        <f>YEAR(Table3[[#This Row],[Ngày KĐ]])</f>
        <v>2025</v>
      </c>
      <c r="I21" s="106" t="str">
        <f>IFERROR(VLOOKUP(Table3[[#This Row],[TÊN TÒA NHÀ]],'03. Chia KV'!$C$2:$K$92,9,0),0)</f>
        <v>09.3.KV HN3</v>
      </c>
      <c r="L21"/>
    </row>
    <row r="22" spans="1:12" x14ac:dyDescent="0.3">
      <c r="A22" s="76">
        <f t="shared" si="0"/>
        <v>20</v>
      </c>
      <c r="B22" s="77" t="s">
        <v>168</v>
      </c>
      <c r="C22" s="78">
        <v>45721</v>
      </c>
      <c r="D22" s="94">
        <f>DAY(Table3[[#This Row],[Ngày KĐ]])</f>
        <v>5</v>
      </c>
      <c r="E22" s="94" t="str">
        <f>CHOOSE(WEEKDAY(Table3[[#This Row],[Ngày KĐ]]),"CNhat","Thứ 2","Thứ 3","Thứ 4","Thứ 5","Thứ 6","Thứ 7")</f>
        <v>Thứ 4</v>
      </c>
      <c r="F22" s="95">
        <f>INT((DAY(Table3[[#This Row],[Ngày KĐ]]))/7)+1</f>
        <v>1</v>
      </c>
      <c r="G22" s="96">
        <f>MONTH(Table3[[#This Row],[Ngày KĐ]])</f>
        <v>3</v>
      </c>
      <c r="H22" s="97">
        <f>YEAR(Table3[[#This Row],[Ngày KĐ]])</f>
        <v>2025</v>
      </c>
      <c r="I22" s="106" t="str">
        <f>IFERROR(VLOOKUP(Table3[[#This Row],[TÊN TÒA NHÀ]],'03. Chia KV'!$C$2:$K$92,9,0),0)</f>
        <v>09.4.KV HN4</v>
      </c>
      <c r="L22"/>
    </row>
    <row r="23" spans="1:12" x14ac:dyDescent="0.3">
      <c r="A23" s="76">
        <f t="shared" si="0"/>
        <v>21</v>
      </c>
      <c r="B23" s="77" t="s">
        <v>112</v>
      </c>
      <c r="C23" s="78">
        <v>45721</v>
      </c>
      <c r="D23" s="94">
        <f>DAY(Table3[[#This Row],[Ngày KĐ]])</f>
        <v>5</v>
      </c>
      <c r="E23" s="94" t="str">
        <f>CHOOSE(WEEKDAY(Table3[[#This Row],[Ngày KĐ]]),"CNhat","Thứ 2","Thứ 3","Thứ 4","Thứ 5","Thứ 6","Thứ 7")</f>
        <v>Thứ 4</v>
      </c>
      <c r="F23" s="95">
        <f>INT((DAY(Table3[[#This Row],[Ngày KĐ]]))/7)+1</f>
        <v>1</v>
      </c>
      <c r="G23" s="96">
        <f>MONTH(Table3[[#This Row],[Ngày KĐ]])</f>
        <v>3</v>
      </c>
      <c r="H23" s="97">
        <f>YEAR(Table3[[#This Row],[Ngày KĐ]])</f>
        <v>2025</v>
      </c>
      <c r="I23" s="106" t="str">
        <f>IFERROR(VLOOKUP(Table3[[#This Row],[TÊN TÒA NHÀ]],'03. Chia KV'!$C$2:$K$92,9,0),0)</f>
        <v>09.3.KV HN3</v>
      </c>
      <c r="L23"/>
    </row>
    <row r="24" spans="1:12" x14ac:dyDescent="0.3">
      <c r="A24" s="76">
        <f t="shared" si="0"/>
        <v>22</v>
      </c>
      <c r="B24" s="77" t="s">
        <v>121</v>
      </c>
      <c r="C24" s="78">
        <v>45721</v>
      </c>
      <c r="D24" s="94">
        <f>DAY(Table3[[#This Row],[Ngày KĐ]])</f>
        <v>5</v>
      </c>
      <c r="E24" s="94" t="str">
        <f>CHOOSE(WEEKDAY(Table3[[#This Row],[Ngày KĐ]]),"CNhat","Thứ 2","Thứ 3","Thứ 4","Thứ 5","Thứ 6","Thứ 7")</f>
        <v>Thứ 4</v>
      </c>
      <c r="F24" s="95">
        <f>INT((DAY(Table3[[#This Row],[Ngày KĐ]]))/7)+1</f>
        <v>1</v>
      </c>
      <c r="G24" s="96">
        <f>MONTH(Table3[[#This Row],[Ngày KĐ]])</f>
        <v>3</v>
      </c>
      <c r="H24" s="97">
        <f>YEAR(Table3[[#This Row],[Ngày KĐ]])</f>
        <v>2025</v>
      </c>
      <c r="I24" s="106" t="str">
        <f>IFERROR(VLOOKUP(Table3[[#This Row],[TÊN TÒA NHÀ]],'03. Chia KV'!$C$2:$K$92,9,0),0)</f>
        <v>09.4.KV HN4</v>
      </c>
      <c r="L24"/>
    </row>
    <row r="25" spans="1:12" x14ac:dyDescent="0.3">
      <c r="A25" s="76">
        <f t="shared" si="0"/>
        <v>23</v>
      </c>
      <c r="B25" s="77" t="s">
        <v>169</v>
      </c>
      <c r="C25" s="78">
        <v>45721</v>
      </c>
      <c r="D25" s="94">
        <f>DAY(Table3[[#This Row],[Ngày KĐ]])</f>
        <v>5</v>
      </c>
      <c r="E25" s="94" t="str">
        <f>CHOOSE(WEEKDAY(Table3[[#This Row],[Ngày KĐ]]),"CNhat","Thứ 2","Thứ 3","Thứ 4","Thứ 5","Thứ 6","Thứ 7")</f>
        <v>Thứ 4</v>
      </c>
      <c r="F25" s="95">
        <f>INT((DAY(Table3[[#This Row],[Ngày KĐ]]))/7)+1</f>
        <v>1</v>
      </c>
      <c r="G25" s="96">
        <f>MONTH(Table3[[#This Row],[Ngày KĐ]])</f>
        <v>3</v>
      </c>
      <c r="H25" s="97">
        <f>YEAR(Table3[[#This Row],[Ngày KĐ]])</f>
        <v>2025</v>
      </c>
      <c r="I25" s="106" t="str">
        <f>IFERROR(VLOOKUP(Table3[[#This Row],[TÊN TÒA NHÀ]],'03. Chia KV'!$C$2:$K$92,9,0),0)</f>
        <v>09.4.KV HN4</v>
      </c>
      <c r="L25"/>
    </row>
    <row r="26" spans="1:12" x14ac:dyDescent="0.3">
      <c r="A26" s="76">
        <f t="shared" si="0"/>
        <v>24</v>
      </c>
      <c r="B26" s="77" t="s">
        <v>122</v>
      </c>
      <c r="C26" s="78">
        <v>45723</v>
      </c>
      <c r="D26" s="94">
        <f>DAY(Table3[[#This Row],[Ngày KĐ]])</f>
        <v>7</v>
      </c>
      <c r="E26" s="94" t="str">
        <f>CHOOSE(WEEKDAY(Table3[[#This Row],[Ngày KĐ]]),"CNhat","Thứ 2","Thứ 3","Thứ 4","Thứ 5","Thứ 6","Thứ 7")</f>
        <v>Thứ 6</v>
      </c>
      <c r="F26" s="95">
        <f>INT((DAY(Table3[[#This Row],[Ngày KĐ]]))/7)+1</f>
        <v>2</v>
      </c>
      <c r="G26" s="96">
        <f>MONTH(Table3[[#This Row],[Ngày KĐ]])</f>
        <v>3</v>
      </c>
      <c r="H26" s="97">
        <f>YEAR(Table3[[#This Row],[Ngày KĐ]])</f>
        <v>2025</v>
      </c>
      <c r="I26" s="106" t="str">
        <f>IFERROR(VLOOKUP(Table3[[#This Row],[TÊN TÒA NHÀ]],'03. Chia KV'!$C$2:$K$92,9,0),0)</f>
        <v>09.3.KV HN3</v>
      </c>
      <c r="L26"/>
    </row>
    <row r="27" spans="1:12" x14ac:dyDescent="0.3">
      <c r="A27" s="76">
        <f t="shared" si="0"/>
        <v>25</v>
      </c>
      <c r="B27" s="77" t="s">
        <v>131</v>
      </c>
      <c r="C27" s="78">
        <v>45723</v>
      </c>
      <c r="D27" s="94">
        <f>DAY(Table3[[#This Row],[Ngày KĐ]])</f>
        <v>7</v>
      </c>
      <c r="E27" s="94" t="str">
        <f>CHOOSE(WEEKDAY(Table3[[#This Row],[Ngày KĐ]]),"CNhat","Thứ 2","Thứ 3","Thứ 4","Thứ 5","Thứ 6","Thứ 7")</f>
        <v>Thứ 6</v>
      </c>
      <c r="F27" s="95">
        <f>INT((DAY(Table3[[#This Row],[Ngày KĐ]]))/7)+1</f>
        <v>2</v>
      </c>
      <c r="G27" s="96">
        <f>MONTH(Table3[[#This Row],[Ngày KĐ]])</f>
        <v>3</v>
      </c>
      <c r="H27" s="97">
        <f>YEAR(Table3[[#This Row],[Ngày KĐ]])</f>
        <v>2025</v>
      </c>
      <c r="I27" s="106" t="str">
        <f>IFERROR(VLOOKUP(Table3[[#This Row],[TÊN TÒA NHÀ]],'03. Chia KV'!$C$2:$K$92,9,0),0)</f>
        <v>09.3.KV HN3</v>
      </c>
      <c r="L27"/>
    </row>
    <row r="28" spans="1:12" x14ac:dyDescent="0.3">
      <c r="A28" s="76">
        <f t="shared" si="0"/>
        <v>26</v>
      </c>
      <c r="B28" s="77" t="s">
        <v>152</v>
      </c>
      <c r="C28" s="78">
        <v>45723</v>
      </c>
      <c r="D28" s="94">
        <f>DAY(Table3[[#This Row],[Ngày KĐ]])</f>
        <v>7</v>
      </c>
      <c r="E28" s="94" t="str">
        <f>CHOOSE(WEEKDAY(Table3[[#This Row],[Ngày KĐ]]),"CNhat","Thứ 2","Thứ 3","Thứ 4","Thứ 5","Thứ 6","Thứ 7")</f>
        <v>Thứ 6</v>
      </c>
      <c r="F28" s="95">
        <f>INT((DAY(Table3[[#This Row],[Ngày KĐ]]))/7)+1</f>
        <v>2</v>
      </c>
      <c r="G28" s="96">
        <f>MONTH(Table3[[#This Row],[Ngày KĐ]])</f>
        <v>3</v>
      </c>
      <c r="H28" s="97">
        <f>YEAR(Table3[[#This Row],[Ngày KĐ]])</f>
        <v>2025</v>
      </c>
      <c r="I28" s="106" t="str">
        <f>IFERROR(VLOOKUP(Table3[[#This Row],[TÊN TÒA NHÀ]],'03. Chia KV'!$C$2:$K$92,9,0),0)</f>
        <v>09.3.KV HN3</v>
      </c>
      <c r="L28"/>
    </row>
    <row r="29" spans="1:12" x14ac:dyDescent="0.3">
      <c r="A29" s="76">
        <f t="shared" si="0"/>
        <v>27</v>
      </c>
      <c r="B29" s="77" t="s">
        <v>138</v>
      </c>
      <c r="C29" s="78">
        <v>45723</v>
      </c>
      <c r="D29" s="94">
        <f>DAY(Table3[[#This Row],[Ngày KĐ]])</f>
        <v>7</v>
      </c>
      <c r="E29" s="94" t="str">
        <f>CHOOSE(WEEKDAY(Table3[[#This Row],[Ngày KĐ]]),"CNhat","Thứ 2","Thứ 3","Thứ 4","Thứ 5","Thứ 6","Thứ 7")</f>
        <v>Thứ 6</v>
      </c>
      <c r="F29" s="95">
        <f>INT((DAY(Table3[[#This Row],[Ngày KĐ]]))/7)+1</f>
        <v>2</v>
      </c>
      <c r="G29" s="96">
        <f>MONTH(Table3[[#This Row],[Ngày KĐ]])</f>
        <v>3</v>
      </c>
      <c r="H29" s="97">
        <f>YEAR(Table3[[#This Row],[Ngày KĐ]])</f>
        <v>2025</v>
      </c>
      <c r="I29" s="106" t="str">
        <f>IFERROR(VLOOKUP(Table3[[#This Row],[TÊN TÒA NHÀ]],'03. Chia KV'!$C$2:$K$92,9,0),0)</f>
        <v>09.3.KV HN3</v>
      </c>
      <c r="L29"/>
    </row>
    <row r="30" spans="1:12" x14ac:dyDescent="0.3">
      <c r="A30" s="76">
        <f t="shared" si="0"/>
        <v>28</v>
      </c>
      <c r="B30" s="77" t="s">
        <v>102</v>
      </c>
      <c r="C30" s="78">
        <v>45723</v>
      </c>
      <c r="D30" s="94">
        <f>DAY(Table3[[#This Row],[Ngày KĐ]])</f>
        <v>7</v>
      </c>
      <c r="E30" s="94" t="str">
        <f>CHOOSE(WEEKDAY(Table3[[#This Row],[Ngày KĐ]]),"CNhat","Thứ 2","Thứ 3","Thứ 4","Thứ 5","Thứ 6","Thứ 7")</f>
        <v>Thứ 6</v>
      </c>
      <c r="F30" s="95">
        <f>INT((DAY(Table3[[#This Row],[Ngày KĐ]]))/7)+1</f>
        <v>2</v>
      </c>
      <c r="G30" s="96">
        <f>MONTH(Table3[[#This Row],[Ngày KĐ]])</f>
        <v>3</v>
      </c>
      <c r="H30" s="97">
        <f>YEAR(Table3[[#This Row],[Ngày KĐ]])</f>
        <v>2025</v>
      </c>
      <c r="I30" s="106" t="str">
        <f>IFERROR(VLOOKUP(Table3[[#This Row],[TÊN TÒA NHÀ]],'03. Chia KV'!$C$2:$K$92,9,0),0)</f>
        <v>09.3.KV HN3</v>
      </c>
      <c r="L30"/>
    </row>
    <row r="31" spans="1:12" x14ac:dyDescent="0.3">
      <c r="A31" s="76">
        <f t="shared" si="0"/>
        <v>29</v>
      </c>
      <c r="B31" s="77" t="s">
        <v>107</v>
      </c>
      <c r="C31" s="78">
        <v>45723</v>
      </c>
      <c r="D31" s="94">
        <f>DAY(Table3[[#This Row],[Ngày KĐ]])</f>
        <v>7</v>
      </c>
      <c r="E31" s="94" t="str">
        <f>CHOOSE(WEEKDAY(Table3[[#This Row],[Ngày KĐ]]),"CNhat","Thứ 2","Thứ 3","Thứ 4","Thứ 5","Thứ 6","Thứ 7")</f>
        <v>Thứ 6</v>
      </c>
      <c r="F31" s="95">
        <f>INT((DAY(Table3[[#This Row],[Ngày KĐ]]))/7)+1</f>
        <v>2</v>
      </c>
      <c r="G31" s="96">
        <f>MONTH(Table3[[#This Row],[Ngày KĐ]])</f>
        <v>3</v>
      </c>
      <c r="H31" s="97">
        <f>YEAR(Table3[[#This Row],[Ngày KĐ]])</f>
        <v>2025</v>
      </c>
      <c r="I31" s="106" t="str">
        <f>IFERROR(VLOOKUP(Table3[[#This Row],[TÊN TÒA NHÀ]],'03. Chia KV'!$C$2:$K$92,9,0),0)</f>
        <v>09.3.KV HN3</v>
      </c>
      <c r="L31"/>
    </row>
    <row r="32" spans="1:12" x14ac:dyDescent="0.3">
      <c r="A32" s="76">
        <f t="shared" si="0"/>
        <v>30</v>
      </c>
      <c r="B32" s="77" t="s">
        <v>117</v>
      </c>
      <c r="C32" s="78">
        <v>45724</v>
      </c>
      <c r="D32" s="94">
        <f>DAY(Table3[[#This Row],[Ngày KĐ]])</f>
        <v>8</v>
      </c>
      <c r="E32" s="94" t="str">
        <f>CHOOSE(WEEKDAY(Table3[[#This Row],[Ngày KĐ]]),"CNhat","Thứ 2","Thứ 3","Thứ 4","Thứ 5","Thứ 6","Thứ 7")</f>
        <v>Thứ 7</v>
      </c>
      <c r="F32" s="95">
        <f>INT((DAY(Table3[[#This Row],[Ngày KĐ]]))/7)+1</f>
        <v>2</v>
      </c>
      <c r="G32" s="96">
        <f>MONTH(Table3[[#This Row],[Ngày KĐ]])</f>
        <v>3</v>
      </c>
      <c r="H32" s="97">
        <f>YEAR(Table3[[#This Row],[Ngày KĐ]])</f>
        <v>2025</v>
      </c>
      <c r="I32" s="106" t="str">
        <f>IFERROR(VLOOKUP(Table3[[#This Row],[TÊN TÒA NHÀ]],'03. Chia KV'!$C$2:$K$92,9,0),0)</f>
        <v>09.3.KV HN3</v>
      </c>
      <c r="L32"/>
    </row>
    <row r="33" spans="1:12" x14ac:dyDescent="0.3">
      <c r="A33" s="76">
        <f t="shared" si="0"/>
        <v>31</v>
      </c>
      <c r="B33" s="77" t="s">
        <v>149</v>
      </c>
      <c r="C33" s="78">
        <v>45724</v>
      </c>
      <c r="D33" s="94">
        <f>DAY(Table3[[#This Row],[Ngày KĐ]])</f>
        <v>8</v>
      </c>
      <c r="E33" s="94" t="str">
        <f>CHOOSE(WEEKDAY(Table3[[#This Row],[Ngày KĐ]]),"CNhat","Thứ 2","Thứ 3","Thứ 4","Thứ 5","Thứ 6","Thứ 7")</f>
        <v>Thứ 7</v>
      </c>
      <c r="F33" s="95">
        <f>INT((DAY(Table3[[#This Row],[Ngày KĐ]]))/7)+1</f>
        <v>2</v>
      </c>
      <c r="G33" s="96">
        <f>MONTH(Table3[[#This Row],[Ngày KĐ]])</f>
        <v>3</v>
      </c>
      <c r="H33" s="97">
        <f>YEAR(Table3[[#This Row],[Ngày KĐ]])</f>
        <v>2025</v>
      </c>
      <c r="I33" s="106" t="str">
        <f>IFERROR(VLOOKUP(Table3[[#This Row],[TÊN TÒA NHÀ]],'03. Chia KV'!$C$2:$K$92,9,0),0)</f>
        <v>09.3.KV HN3</v>
      </c>
      <c r="L33"/>
    </row>
    <row r="34" spans="1:12" x14ac:dyDescent="0.3">
      <c r="A34" s="76">
        <f t="shared" si="0"/>
        <v>32</v>
      </c>
      <c r="B34" s="77" t="s">
        <v>123</v>
      </c>
      <c r="C34" s="78">
        <v>45724</v>
      </c>
      <c r="D34" s="94">
        <f>DAY(Table3[[#This Row],[Ngày KĐ]])</f>
        <v>8</v>
      </c>
      <c r="E34" s="94" t="str">
        <f>CHOOSE(WEEKDAY(Table3[[#This Row],[Ngày KĐ]]),"CNhat","Thứ 2","Thứ 3","Thứ 4","Thứ 5","Thứ 6","Thứ 7")</f>
        <v>Thứ 7</v>
      </c>
      <c r="F34" s="95">
        <f>INT((DAY(Table3[[#This Row],[Ngày KĐ]]))/7)+1</f>
        <v>2</v>
      </c>
      <c r="G34" s="96">
        <f>MONTH(Table3[[#This Row],[Ngày KĐ]])</f>
        <v>3</v>
      </c>
      <c r="H34" s="97">
        <f>YEAR(Table3[[#This Row],[Ngày KĐ]])</f>
        <v>2025</v>
      </c>
      <c r="I34" s="106" t="str">
        <f>IFERROR(VLOOKUP(Table3[[#This Row],[TÊN TÒA NHÀ]],'03. Chia KV'!$C$2:$K$92,9,0),0)</f>
        <v>09.3.KV HN3</v>
      </c>
      <c r="L34"/>
    </row>
    <row r="35" spans="1:12" x14ac:dyDescent="0.3">
      <c r="A35" s="76">
        <f t="shared" si="0"/>
        <v>33</v>
      </c>
      <c r="B35" s="77" t="s">
        <v>51</v>
      </c>
      <c r="C35" s="78">
        <v>45724</v>
      </c>
      <c r="D35" s="94">
        <f>DAY(Table3[[#This Row],[Ngày KĐ]])</f>
        <v>8</v>
      </c>
      <c r="E35" s="94" t="str">
        <f>CHOOSE(WEEKDAY(Table3[[#This Row],[Ngày KĐ]]),"CNhat","Thứ 2","Thứ 3","Thứ 4","Thứ 5","Thứ 6","Thứ 7")</f>
        <v>Thứ 7</v>
      </c>
      <c r="F35" s="95">
        <f>INT((DAY(Table3[[#This Row],[Ngày KĐ]]))/7)+1</f>
        <v>2</v>
      </c>
      <c r="G35" s="96">
        <f>MONTH(Table3[[#This Row],[Ngày KĐ]])</f>
        <v>3</v>
      </c>
      <c r="H35" s="97">
        <f>YEAR(Table3[[#This Row],[Ngày KĐ]])</f>
        <v>2025</v>
      </c>
      <c r="I35" s="106" t="str">
        <f>IFERROR(VLOOKUP(Table3[[#This Row],[TÊN TÒA NHÀ]],'03. Chia KV'!$C$2:$K$92,9,0),0)</f>
        <v>09.3.KV HN3</v>
      </c>
      <c r="L35"/>
    </row>
    <row r="36" spans="1:12" x14ac:dyDescent="0.3">
      <c r="A36" s="76">
        <f t="shared" si="0"/>
        <v>34</v>
      </c>
      <c r="B36" s="77" t="s">
        <v>84</v>
      </c>
      <c r="C36" s="78">
        <v>45724</v>
      </c>
      <c r="D36" s="94">
        <f>DAY(Table3[[#This Row],[Ngày KĐ]])</f>
        <v>8</v>
      </c>
      <c r="E36" s="94" t="str">
        <f>CHOOSE(WEEKDAY(Table3[[#This Row],[Ngày KĐ]]),"CNhat","Thứ 2","Thứ 3","Thứ 4","Thứ 5","Thứ 6","Thứ 7")</f>
        <v>Thứ 7</v>
      </c>
      <c r="F36" s="95">
        <f>INT((DAY(Table3[[#This Row],[Ngày KĐ]]))/7)+1</f>
        <v>2</v>
      </c>
      <c r="G36" s="96">
        <f>MONTH(Table3[[#This Row],[Ngày KĐ]])</f>
        <v>3</v>
      </c>
      <c r="H36" s="97">
        <f>YEAR(Table3[[#This Row],[Ngày KĐ]])</f>
        <v>2025</v>
      </c>
      <c r="I36" s="106" t="str">
        <f>IFERROR(VLOOKUP(Table3[[#This Row],[TÊN TÒA NHÀ]],'03. Chia KV'!$C$2:$K$92,9,0),0)</f>
        <v>09.3.KV HN3</v>
      </c>
      <c r="L36"/>
    </row>
    <row r="37" spans="1:12" x14ac:dyDescent="0.3">
      <c r="A37" s="98">
        <f t="shared" si="0"/>
        <v>35</v>
      </c>
      <c r="B37" s="88" t="s">
        <v>167</v>
      </c>
      <c r="C37" s="89">
        <v>45724</v>
      </c>
      <c r="D37" s="99">
        <f>DAY(Table3[[#This Row],[Ngày KĐ]])</f>
        <v>8</v>
      </c>
      <c r="E37" s="99" t="str">
        <f>CHOOSE(WEEKDAY(Table3[[#This Row],[Ngày KĐ]]),"CNhat","Thứ 2","Thứ 3","Thứ 4","Thứ 5","Thứ 6","Thứ 7")</f>
        <v>Thứ 7</v>
      </c>
      <c r="F37" s="100">
        <f>INT((DAY(Table3[[#This Row],[Ngày KĐ]]))/7)+1</f>
        <v>2</v>
      </c>
      <c r="G37" s="101">
        <f>MONTH(Table3[[#This Row],[Ngày KĐ]])</f>
        <v>3</v>
      </c>
      <c r="H37" s="102">
        <f>YEAR(Table3[[#This Row],[Ngày KĐ]])</f>
        <v>2025</v>
      </c>
      <c r="I37" s="106" t="str">
        <f>IFERROR(VLOOKUP(Table3[[#This Row],[TÊN TÒA NHÀ]],'03. Chia KV'!$C$2:$K$92,9,0),0)</f>
        <v>09.4.KV HN4</v>
      </c>
      <c r="L37"/>
    </row>
    <row r="38" spans="1:12" x14ac:dyDescent="0.3">
      <c r="A38" s="76">
        <v>1</v>
      </c>
      <c r="B38" s="77" t="s">
        <v>41</v>
      </c>
      <c r="C38" s="78">
        <v>45800</v>
      </c>
      <c r="D38" s="96">
        <f>DAY(Table3[[#This Row],[Ngày KĐ]])</f>
        <v>23</v>
      </c>
      <c r="E38" s="96" t="str">
        <f>CHOOSE(WEEKDAY(Table3[[#This Row],[Ngày KĐ]]),"CNhat","Thứ 2","Thứ 3","Thứ 4","Thứ 5","Thứ 6","Thứ 7")</f>
        <v>Thứ 6</v>
      </c>
      <c r="F38" s="95">
        <f>INT((DAY(Table3[[#This Row],[Ngày KĐ]]))/7)+1</f>
        <v>4</v>
      </c>
      <c r="G38" s="96">
        <f>MONTH(Table3[[#This Row],[Ngày KĐ]])</f>
        <v>5</v>
      </c>
      <c r="H38" s="97">
        <f>YEAR(Table3[[#This Row],[Ngày KĐ]])</f>
        <v>2025</v>
      </c>
      <c r="I38" s="106" t="str">
        <f>IFERROR(VLOOKUP(Table3[[#This Row],[TÊN TÒA NHÀ]],'03. Chia KV'!$C$2:$K$92,9,0),0)</f>
        <v>09.2.KV HN2</v>
      </c>
      <c r="L38"/>
    </row>
    <row r="39" spans="1:12" x14ac:dyDescent="0.3">
      <c r="A39" s="76">
        <v>2</v>
      </c>
      <c r="B39" s="77" t="s">
        <v>71</v>
      </c>
      <c r="C39" s="78">
        <v>45800</v>
      </c>
      <c r="D39" s="96">
        <f>DAY(Table3[[#This Row],[Ngày KĐ]])</f>
        <v>23</v>
      </c>
      <c r="E39" s="96" t="str">
        <f>CHOOSE(WEEKDAY(Table3[[#This Row],[Ngày KĐ]]),"CNhat","Thứ 2","Thứ 3","Thứ 4","Thứ 5","Thứ 6","Thứ 7")</f>
        <v>Thứ 6</v>
      </c>
      <c r="F39" s="95">
        <f>INT((DAY(Table3[[#This Row],[Ngày KĐ]]))/7)+1</f>
        <v>4</v>
      </c>
      <c r="G39" s="96">
        <f>MONTH(Table3[[#This Row],[Ngày KĐ]])</f>
        <v>5</v>
      </c>
      <c r="H39" s="97">
        <f>YEAR(Table3[[#This Row],[Ngày KĐ]])</f>
        <v>2025</v>
      </c>
      <c r="I39" s="106" t="str">
        <f>IFERROR(VLOOKUP(Table3[[#This Row],[TÊN TÒA NHÀ]],'03. Chia KV'!$C$2:$K$92,9,0),0)</f>
        <v>09.2.KV HN2</v>
      </c>
      <c r="L39"/>
    </row>
    <row r="40" spans="1:12" x14ac:dyDescent="0.3">
      <c r="A40" s="76">
        <v>3</v>
      </c>
      <c r="B40" s="77" t="s">
        <v>150</v>
      </c>
      <c r="C40" s="78">
        <v>45800</v>
      </c>
      <c r="D40" s="96">
        <f>DAY(Table3[[#This Row],[Ngày KĐ]])</f>
        <v>23</v>
      </c>
      <c r="E40" s="96" t="str">
        <f>CHOOSE(WEEKDAY(Table3[[#This Row],[Ngày KĐ]]),"CNhat","Thứ 2","Thứ 3","Thứ 4","Thứ 5","Thứ 6","Thứ 7")</f>
        <v>Thứ 6</v>
      </c>
      <c r="F40" s="95">
        <f>INT((DAY(Table3[[#This Row],[Ngày KĐ]]))/7)+1</f>
        <v>4</v>
      </c>
      <c r="G40" s="96">
        <f>MONTH(Table3[[#This Row],[Ngày KĐ]])</f>
        <v>5</v>
      </c>
      <c r="H40" s="97">
        <f>YEAR(Table3[[#This Row],[Ngày KĐ]])</f>
        <v>2025</v>
      </c>
      <c r="I40" s="106" t="str">
        <f>IFERROR(VLOOKUP(Table3[[#This Row],[TÊN TÒA NHÀ]],'03. Chia KV'!$C$2:$K$92,9,0),0)</f>
        <v>09.2.KV HN2</v>
      </c>
      <c r="L40"/>
    </row>
    <row r="41" spans="1:12" x14ac:dyDescent="0.3">
      <c r="A41" s="76">
        <v>4</v>
      </c>
      <c r="B41" s="77" t="s">
        <v>95</v>
      </c>
      <c r="C41" s="78">
        <v>45800</v>
      </c>
      <c r="D41" s="96">
        <f>DAY(Table3[[#This Row],[Ngày KĐ]])</f>
        <v>23</v>
      </c>
      <c r="E41" s="96" t="str">
        <f>CHOOSE(WEEKDAY(Table3[[#This Row],[Ngày KĐ]]),"CNhat","Thứ 2","Thứ 3","Thứ 4","Thứ 5","Thứ 6","Thứ 7")</f>
        <v>Thứ 6</v>
      </c>
      <c r="F41" s="95">
        <f>INT((DAY(Table3[[#This Row],[Ngày KĐ]]))/7)+1</f>
        <v>4</v>
      </c>
      <c r="G41" s="96">
        <f>MONTH(Table3[[#This Row],[Ngày KĐ]])</f>
        <v>5</v>
      </c>
      <c r="H41" s="97">
        <f>YEAR(Table3[[#This Row],[Ngày KĐ]])</f>
        <v>2025</v>
      </c>
      <c r="I41" s="106" t="str">
        <f>IFERROR(VLOOKUP(Table3[[#This Row],[TÊN TÒA NHÀ]],'03. Chia KV'!$C$2:$K$92,9,0),0)</f>
        <v>09.2.KV HN2</v>
      </c>
      <c r="L41"/>
    </row>
    <row r="42" spans="1:12" x14ac:dyDescent="0.3">
      <c r="A42" s="76">
        <v>5</v>
      </c>
      <c r="B42" s="77" t="s">
        <v>95</v>
      </c>
      <c r="C42" s="78">
        <v>45800</v>
      </c>
      <c r="D42" s="96">
        <f>DAY(Table3[[#This Row],[Ngày KĐ]])</f>
        <v>23</v>
      </c>
      <c r="E42" s="96" t="str">
        <f>CHOOSE(WEEKDAY(Table3[[#This Row],[Ngày KĐ]]),"CNhat","Thứ 2","Thứ 3","Thứ 4","Thứ 5","Thứ 6","Thứ 7")</f>
        <v>Thứ 6</v>
      </c>
      <c r="F42" s="95">
        <f>INT((DAY(Table3[[#This Row],[Ngày KĐ]]))/7)+1</f>
        <v>4</v>
      </c>
      <c r="G42" s="96">
        <f>MONTH(Table3[[#This Row],[Ngày KĐ]])</f>
        <v>5</v>
      </c>
      <c r="H42" s="97">
        <f>YEAR(Table3[[#This Row],[Ngày KĐ]])</f>
        <v>2025</v>
      </c>
      <c r="I42" s="106" t="str">
        <f>IFERROR(VLOOKUP(Table3[[#This Row],[TÊN TÒA NHÀ]],'03. Chia KV'!$C$2:$K$92,9,0),0)</f>
        <v>09.2.KV HN2</v>
      </c>
      <c r="L42"/>
    </row>
    <row r="43" spans="1:12" x14ac:dyDescent="0.3">
      <c r="A43" s="76">
        <v>6</v>
      </c>
      <c r="B43" s="77" t="s">
        <v>68</v>
      </c>
      <c r="C43" s="78">
        <v>45800</v>
      </c>
      <c r="D43" s="96">
        <f>DAY(Table3[[#This Row],[Ngày KĐ]])</f>
        <v>23</v>
      </c>
      <c r="E43" s="96" t="str">
        <f>CHOOSE(WEEKDAY(Table3[[#This Row],[Ngày KĐ]]),"CNhat","Thứ 2","Thứ 3","Thứ 4","Thứ 5","Thứ 6","Thứ 7")</f>
        <v>Thứ 6</v>
      </c>
      <c r="F43" s="95">
        <f>INT((DAY(Table3[[#This Row],[Ngày KĐ]]))/7)+1</f>
        <v>4</v>
      </c>
      <c r="G43" s="96">
        <f>MONTH(Table3[[#This Row],[Ngày KĐ]])</f>
        <v>5</v>
      </c>
      <c r="H43" s="97">
        <f>YEAR(Table3[[#This Row],[Ngày KĐ]])</f>
        <v>2025</v>
      </c>
      <c r="I43" s="106" t="str">
        <f>IFERROR(VLOOKUP(Table3[[#This Row],[TÊN TÒA NHÀ]],'03. Chia KV'!$C$2:$K$92,9,0),0)</f>
        <v>09.2.KV HN2</v>
      </c>
      <c r="L43"/>
    </row>
    <row r="44" spans="1:12" x14ac:dyDescent="0.3">
      <c r="A44" s="76">
        <v>7</v>
      </c>
      <c r="B44" s="77" t="s">
        <v>80</v>
      </c>
      <c r="C44" s="78">
        <v>45801</v>
      </c>
      <c r="D44" s="96">
        <f>DAY(Table3[[#This Row],[Ngày KĐ]])</f>
        <v>24</v>
      </c>
      <c r="E44" s="96" t="str">
        <f>CHOOSE(WEEKDAY(Table3[[#This Row],[Ngày KĐ]]),"CNhat","Thứ 2","Thứ 3","Thứ 4","Thứ 5","Thứ 6","Thứ 7")</f>
        <v>Thứ 7</v>
      </c>
      <c r="F44" s="95">
        <f>INT((DAY(Table3[[#This Row],[Ngày KĐ]]))/7)+1</f>
        <v>4</v>
      </c>
      <c r="G44" s="96">
        <f>MONTH(Table3[[#This Row],[Ngày KĐ]])</f>
        <v>5</v>
      </c>
      <c r="H44" s="97">
        <f>YEAR(Table3[[#This Row],[Ngày KĐ]])</f>
        <v>2025</v>
      </c>
      <c r="I44" s="106" t="str">
        <f>IFERROR(VLOOKUP(Table3[[#This Row],[TÊN TÒA NHÀ]],'03. Chia KV'!$C$2:$K$92,9,0),0)</f>
        <v>09.2.KV HN2</v>
      </c>
      <c r="L44"/>
    </row>
    <row r="45" spans="1:12" x14ac:dyDescent="0.3">
      <c r="A45" s="76">
        <v>8</v>
      </c>
      <c r="B45" s="77" t="s">
        <v>37</v>
      </c>
      <c r="C45" s="78">
        <v>45801</v>
      </c>
      <c r="D45" s="96">
        <f>DAY(Table3[[#This Row],[Ngày KĐ]])</f>
        <v>24</v>
      </c>
      <c r="E45" s="96" t="str">
        <f>CHOOSE(WEEKDAY(Table3[[#This Row],[Ngày KĐ]]),"CNhat","Thứ 2","Thứ 3","Thứ 4","Thứ 5","Thứ 6","Thứ 7")</f>
        <v>Thứ 7</v>
      </c>
      <c r="F45" s="95">
        <f>INT((DAY(Table3[[#This Row],[Ngày KĐ]]))/7)+1</f>
        <v>4</v>
      </c>
      <c r="G45" s="96">
        <f>MONTH(Table3[[#This Row],[Ngày KĐ]])</f>
        <v>5</v>
      </c>
      <c r="H45" s="97">
        <f>YEAR(Table3[[#This Row],[Ngày KĐ]])</f>
        <v>2025</v>
      </c>
      <c r="I45" s="106" t="str">
        <f>IFERROR(VLOOKUP(Table3[[#This Row],[TÊN TÒA NHÀ]],'03. Chia KV'!$C$2:$K$92,9,0),0)</f>
        <v>09.2.KV HN2</v>
      </c>
      <c r="L45"/>
    </row>
    <row r="46" spans="1:12" x14ac:dyDescent="0.3">
      <c r="A46" s="76">
        <v>9</v>
      </c>
      <c r="B46" s="77" t="s">
        <v>148</v>
      </c>
      <c r="C46" s="78">
        <v>45801</v>
      </c>
      <c r="D46" s="96">
        <f>DAY(Table3[[#This Row],[Ngày KĐ]])</f>
        <v>24</v>
      </c>
      <c r="E46" s="96" t="str">
        <f>CHOOSE(WEEKDAY(Table3[[#This Row],[Ngày KĐ]]),"CNhat","Thứ 2","Thứ 3","Thứ 4","Thứ 5","Thứ 6","Thứ 7")</f>
        <v>Thứ 7</v>
      </c>
      <c r="F46" s="95">
        <f>INT((DAY(Table3[[#This Row],[Ngày KĐ]]))/7)+1</f>
        <v>4</v>
      </c>
      <c r="G46" s="96">
        <f>MONTH(Table3[[#This Row],[Ngày KĐ]])</f>
        <v>5</v>
      </c>
      <c r="H46" s="97">
        <f>YEAR(Table3[[#This Row],[Ngày KĐ]])</f>
        <v>2025</v>
      </c>
      <c r="I46" s="106" t="str">
        <f>IFERROR(VLOOKUP(Table3[[#This Row],[TÊN TÒA NHÀ]],'03. Chia KV'!$C$2:$K$92,9,0),0)</f>
        <v>09.2.KV HN2</v>
      </c>
      <c r="L46"/>
    </row>
    <row r="47" spans="1:12" x14ac:dyDescent="0.3">
      <c r="A47" s="76">
        <v>10</v>
      </c>
      <c r="B47" s="77" t="s">
        <v>54</v>
      </c>
      <c r="C47" s="78">
        <v>45801</v>
      </c>
      <c r="D47" s="96">
        <f>DAY(Table3[[#This Row],[Ngày KĐ]])</f>
        <v>24</v>
      </c>
      <c r="E47" s="96" t="str">
        <f>CHOOSE(WEEKDAY(Table3[[#This Row],[Ngày KĐ]]),"CNhat","Thứ 2","Thứ 3","Thứ 4","Thứ 5","Thứ 6","Thứ 7")</f>
        <v>Thứ 7</v>
      </c>
      <c r="F47" s="95">
        <f>INT((DAY(Table3[[#This Row],[Ngày KĐ]]))/7)+1</f>
        <v>4</v>
      </c>
      <c r="G47" s="96">
        <f>MONTH(Table3[[#This Row],[Ngày KĐ]])</f>
        <v>5</v>
      </c>
      <c r="H47" s="97">
        <f>YEAR(Table3[[#This Row],[Ngày KĐ]])</f>
        <v>2025</v>
      </c>
      <c r="I47" s="106" t="str">
        <f>IFERROR(VLOOKUP(Table3[[#This Row],[TÊN TÒA NHÀ]],'03. Chia KV'!$C$2:$K$92,9,0),0)</f>
        <v>09.2.KV HN2</v>
      </c>
      <c r="L47"/>
    </row>
    <row r="48" spans="1:12" x14ac:dyDescent="0.3">
      <c r="A48" s="76">
        <v>11</v>
      </c>
      <c r="B48" s="77" t="s">
        <v>129</v>
      </c>
      <c r="C48" s="78">
        <v>45801</v>
      </c>
      <c r="D48" s="96">
        <f>DAY(Table3[[#This Row],[Ngày KĐ]])</f>
        <v>24</v>
      </c>
      <c r="E48" s="96" t="str">
        <f>CHOOSE(WEEKDAY(Table3[[#This Row],[Ngày KĐ]]),"CNhat","Thứ 2","Thứ 3","Thứ 4","Thứ 5","Thứ 6","Thứ 7")</f>
        <v>Thứ 7</v>
      </c>
      <c r="F48" s="95">
        <f>INT((DAY(Table3[[#This Row],[Ngày KĐ]]))/7)+1</f>
        <v>4</v>
      </c>
      <c r="G48" s="96">
        <f>MONTH(Table3[[#This Row],[Ngày KĐ]])</f>
        <v>5</v>
      </c>
      <c r="H48" s="97">
        <f>YEAR(Table3[[#This Row],[Ngày KĐ]])</f>
        <v>2025</v>
      </c>
      <c r="I48" s="106" t="str">
        <f>IFERROR(VLOOKUP(Table3[[#This Row],[TÊN TÒA NHÀ]],'03. Chia KV'!$C$2:$K$92,9,0),0)</f>
        <v>09.1.KV HN1</v>
      </c>
      <c r="L48"/>
    </row>
    <row r="49" spans="1:12" x14ac:dyDescent="0.3">
      <c r="A49" s="76">
        <v>12</v>
      </c>
      <c r="B49" s="77" t="s">
        <v>44</v>
      </c>
      <c r="C49" s="78">
        <v>45801</v>
      </c>
      <c r="D49" s="96">
        <f>DAY(Table3[[#This Row],[Ngày KĐ]])</f>
        <v>24</v>
      </c>
      <c r="E49" s="96" t="str">
        <f>CHOOSE(WEEKDAY(Table3[[#This Row],[Ngày KĐ]]),"CNhat","Thứ 2","Thứ 3","Thứ 4","Thứ 5","Thứ 6","Thứ 7")</f>
        <v>Thứ 7</v>
      </c>
      <c r="F49" s="95">
        <f>INT((DAY(Table3[[#This Row],[Ngày KĐ]]))/7)+1</f>
        <v>4</v>
      </c>
      <c r="G49" s="96">
        <f>MONTH(Table3[[#This Row],[Ngày KĐ]])</f>
        <v>5</v>
      </c>
      <c r="H49" s="97">
        <f>YEAR(Table3[[#This Row],[Ngày KĐ]])</f>
        <v>2025</v>
      </c>
      <c r="I49" s="106" t="str">
        <f>IFERROR(VLOOKUP(Table3[[#This Row],[TÊN TÒA NHÀ]],'03. Chia KV'!$C$2:$K$92,9,0),0)</f>
        <v>09.1.KV HN1</v>
      </c>
      <c r="L49"/>
    </row>
    <row r="50" spans="1:12" x14ac:dyDescent="0.3">
      <c r="A50" s="76">
        <v>13</v>
      </c>
      <c r="B50" s="77" t="s">
        <v>98</v>
      </c>
      <c r="C50" s="78">
        <v>45803</v>
      </c>
      <c r="D50" s="96">
        <f>DAY(Table3[[#This Row],[Ngày KĐ]])</f>
        <v>26</v>
      </c>
      <c r="E50" s="96" t="str">
        <f>CHOOSE(WEEKDAY(Table3[[#This Row],[Ngày KĐ]]),"CNhat","Thứ 2","Thứ 3","Thứ 4","Thứ 5","Thứ 6","Thứ 7")</f>
        <v>Thứ 2</v>
      </c>
      <c r="F50" s="95">
        <f>INT((DAY(Table3[[#This Row],[Ngày KĐ]]))/7)+1</f>
        <v>4</v>
      </c>
      <c r="G50" s="96">
        <f>MONTH(Table3[[#This Row],[Ngày KĐ]])</f>
        <v>5</v>
      </c>
      <c r="H50" s="97">
        <f>YEAR(Table3[[#This Row],[Ngày KĐ]])</f>
        <v>2025</v>
      </c>
      <c r="I50" s="106" t="str">
        <f>IFERROR(VLOOKUP(Table3[[#This Row],[TÊN TÒA NHÀ]],'03. Chia KV'!$C$2:$K$92,9,0),0)</f>
        <v>09.1.KV HN1</v>
      </c>
      <c r="L50"/>
    </row>
    <row r="51" spans="1:12" x14ac:dyDescent="0.3">
      <c r="A51" s="76">
        <v>14</v>
      </c>
      <c r="B51" s="77" t="s">
        <v>166</v>
      </c>
      <c r="C51" s="78">
        <v>45803</v>
      </c>
      <c r="D51" s="96">
        <f>DAY(Table3[[#This Row],[Ngày KĐ]])</f>
        <v>26</v>
      </c>
      <c r="E51" s="96" t="str">
        <f>CHOOSE(WEEKDAY(Table3[[#This Row],[Ngày KĐ]]),"CNhat","Thứ 2","Thứ 3","Thứ 4","Thứ 5","Thứ 6","Thứ 7")</f>
        <v>Thứ 2</v>
      </c>
      <c r="F51" s="95">
        <f>INT((DAY(Table3[[#This Row],[Ngày KĐ]]))/7)+1</f>
        <v>4</v>
      </c>
      <c r="G51" s="96">
        <f>MONTH(Table3[[#This Row],[Ngày KĐ]])</f>
        <v>5</v>
      </c>
      <c r="H51" s="97">
        <f>YEAR(Table3[[#This Row],[Ngày KĐ]])</f>
        <v>2025</v>
      </c>
      <c r="I51" s="106" t="str">
        <f>IFERROR(VLOOKUP(Table3[[#This Row],[TÊN TÒA NHÀ]],'03. Chia KV'!$C$2:$K$92,9,0),0)</f>
        <v>09.1.KV HN1</v>
      </c>
      <c r="L51"/>
    </row>
    <row r="52" spans="1:12" x14ac:dyDescent="0.3">
      <c r="A52" s="76">
        <v>15</v>
      </c>
      <c r="B52" s="77" t="s">
        <v>69</v>
      </c>
      <c r="C52" s="78">
        <v>45803</v>
      </c>
      <c r="D52" s="96">
        <f>DAY(Table3[[#This Row],[Ngày KĐ]])</f>
        <v>26</v>
      </c>
      <c r="E52" s="96" t="str">
        <f>CHOOSE(WEEKDAY(Table3[[#This Row],[Ngày KĐ]]),"CNhat","Thứ 2","Thứ 3","Thứ 4","Thứ 5","Thứ 6","Thứ 7")</f>
        <v>Thứ 2</v>
      </c>
      <c r="F52" s="95">
        <f>INT((DAY(Table3[[#This Row],[Ngày KĐ]]))/7)+1</f>
        <v>4</v>
      </c>
      <c r="G52" s="96">
        <f>MONTH(Table3[[#This Row],[Ngày KĐ]])</f>
        <v>5</v>
      </c>
      <c r="H52" s="97">
        <f>YEAR(Table3[[#This Row],[Ngày KĐ]])</f>
        <v>2025</v>
      </c>
      <c r="I52" s="106" t="str">
        <f>IFERROR(VLOOKUP(Table3[[#This Row],[TÊN TÒA NHÀ]],'03. Chia KV'!$C$2:$K$92,9,0),0)</f>
        <v>09.1.KV HN1</v>
      </c>
      <c r="L52"/>
    </row>
    <row r="53" spans="1:12" x14ac:dyDescent="0.3">
      <c r="A53" s="76">
        <v>16</v>
      </c>
      <c r="B53" s="77" t="s">
        <v>92</v>
      </c>
      <c r="C53" s="78">
        <v>45803</v>
      </c>
      <c r="D53" s="96">
        <f>DAY(Table3[[#This Row],[Ngày KĐ]])</f>
        <v>26</v>
      </c>
      <c r="E53" s="96" t="str">
        <f>CHOOSE(WEEKDAY(Table3[[#This Row],[Ngày KĐ]]),"CNhat","Thứ 2","Thứ 3","Thứ 4","Thứ 5","Thứ 6","Thứ 7")</f>
        <v>Thứ 2</v>
      </c>
      <c r="F53" s="95">
        <f>INT((DAY(Table3[[#This Row],[Ngày KĐ]]))/7)+1</f>
        <v>4</v>
      </c>
      <c r="G53" s="96">
        <f>MONTH(Table3[[#This Row],[Ngày KĐ]])</f>
        <v>5</v>
      </c>
      <c r="H53" s="97">
        <f>YEAR(Table3[[#This Row],[Ngày KĐ]])</f>
        <v>2025</v>
      </c>
      <c r="I53" s="106" t="str">
        <f>IFERROR(VLOOKUP(Table3[[#This Row],[TÊN TÒA NHÀ]],'03. Chia KV'!$C$2:$K$92,9,0),0)</f>
        <v>09.1.KV HN1</v>
      </c>
      <c r="L53"/>
    </row>
    <row r="54" spans="1:12" x14ac:dyDescent="0.3">
      <c r="A54" s="76">
        <v>17</v>
      </c>
      <c r="B54" s="77" t="s">
        <v>161</v>
      </c>
      <c r="C54" s="78">
        <v>45803</v>
      </c>
      <c r="D54" s="96">
        <f>DAY(Table3[[#This Row],[Ngày KĐ]])</f>
        <v>26</v>
      </c>
      <c r="E54" s="96" t="str">
        <f>CHOOSE(WEEKDAY(Table3[[#This Row],[Ngày KĐ]]),"CNhat","Thứ 2","Thứ 3","Thứ 4","Thứ 5","Thứ 6","Thứ 7")</f>
        <v>Thứ 2</v>
      </c>
      <c r="F54" s="95">
        <f>INT((DAY(Table3[[#This Row],[Ngày KĐ]]))/7)+1</f>
        <v>4</v>
      </c>
      <c r="G54" s="96">
        <f>MONTH(Table3[[#This Row],[Ngày KĐ]])</f>
        <v>5</v>
      </c>
      <c r="H54" s="97">
        <f>YEAR(Table3[[#This Row],[Ngày KĐ]])</f>
        <v>2025</v>
      </c>
      <c r="I54" s="106" t="str">
        <f>IFERROR(VLOOKUP(Table3[[#This Row],[TÊN TÒA NHÀ]],'03. Chia KV'!$C$2:$K$92,9,0),0)</f>
        <v>09.1.KV HN1</v>
      </c>
      <c r="L54"/>
    </row>
    <row r="55" spans="1:12" x14ac:dyDescent="0.3">
      <c r="A55" s="76">
        <v>18</v>
      </c>
      <c r="B55" s="77" t="s">
        <v>115</v>
      </c>
      <c r="C55" s="78">
        <v>45803</v>
      </c>
      <c r="D55" s="96">
        <f>DAY(Table3[[#This Row],[Ngày KĐ]])</f>
        <v>26</v>
      </c>
      <c r="E55" s="96" t="str">
        <f>CHOOSE(WEEKDAY(Table3[[#This Row],[Ngày KĐ]]),"CNhat","Thứ 2","Thứ 3","Thứ 4","Thứ 5","Thứ 6","Thứ 7")</f>
        <v>Thứ 2</v>
      </c>
      <c r="F55" s="95">
        <f>INT((DAY(Table3[[#This Row],[Ngày KĐ]]))/7)+1</f>
        <v>4</v>
      </c>
      <c r="G55" s="96">
        <f>MONTH(Table3[[#This Row],[Ngày KĐ]])</f>
        <v>5</v>
      </c>
      <c r="H55" s="97">
        <f>YEAR(Table3[[#This Row],[Ngày KĐ]])</f>
        <v>2025</v>
      </c>
      <c r="I55" s="106" t="str">
        <f>IFERROR(VLOOKUP(Table3[[#This Row],[TÊN TÒA NHÀ]],'03. Chia KV'!$C$2:$K$92,9,0),0)</f>
        <v>09.4.KV HN4</v>
      </c>
      <c r="L55"/>
    </row>
    <row r="56" spans="1:12" x14ac:dyDescent="0.3">
      <c r="A56" s="76">
        <v>19</v>
      </c>
      <c r="B56" s="77" t="s">
        <v>89</v>
      </c>
      <c r="C56" s="78">
        <v>45804</v>
      </c>
      <c r="D56" s="96">
        <f>DAY(Table3[[#This Row],[Ngày KĐ]])</f>
        <v>27</v>
      </c>
      <c r="E56" s="96" t="str">
        <f>CHOOSE(WEEKDAY(Table3[[#This Row],[Ngày KĐ]]),"CNhat","Thứ 2","Thứ 3","Thứ 4","Thứ 5","Thứ 6","Thứ 7")</f>
        <v>Thứ 3</v>
      </c>
      <c r="F56" s="95">
        <f>INT((DAY(Table3[[#This Row],[Ngày KĐ]]))/7)+1</f>
        <v>4</v>
      </c>
      <c r="G56" s="96">
        <f>MONTH(Table3[[#This Row],[Ngày KĐ]])</f>
        <v>5</v>
      </c>
      <c r="H56" s="97">
        <f>YEAR(Table3[[#This Row],[Ngày KĐ]])</f>
        <v>2025</v>
      </c>
      <c r="I56" s="106" t="str">
        <f>IFERROR(VLOOKUP(Table3[[#This Row],[TÊN TÒA NHÀ]],'03. Chia KV'!$C$2:$K$92,9,0),0)</f>
        <v>09.4.KV HN4</v>
      </c>
      <c r="L56"/>
    </row>
    <row r="57" spans="1:12" x14ac:dyDescent="0.3">
      <c r="A57" s="76">
        <v>20</v>
      </c>
      <c r="B57" s="77" t="s">
        <v>74</v>
      </c>
      <c r="C57" s="78">
        <v>45804</v>
      </c>
      <c r="D57" s="96">
        <f>DAY(Table3[[#This Row],[Ngày KĐ]])</f>
        <v>27</v>
      </c>
      <c r="E57" s="96" t="str">
        <f>CHOOSE(WEEKDAY(Table3[[#This Row],[Ngày KĐ]]),"CNhat","Thứ 2","Thứ 3","Thứ 4","Thứ 5","Thứ 6","Thứ 7")</f>
        <v>Thứ 3</v>
      </c>
      <c r="F57" s="95">
        <f>INT((DAY(Table3[[#This Row],[Ngày KĐ]]))/7)+1</f>
        <v>4</v>
      </c>
      <c r="G57" s="96">
        <f>MONTH(Table3[[#This Row],[Ngày KĐ]])</f>
        <v>5</v>
      </c>
      <c r="H57" s="97">
        <f>YEAR(Table3[[#This Row],[Ngày KĐ]])</f>
        <v>2025</v>
      </c>
      <c r="I57" s="106" t="str">
        <f>IFERROR(VLOOKUP(Table3[[#This Row],[TÊN TÒA NHÀ]],'03. Chia KV'!$C$2:$K$92,9,0),0)</f>
        <v>09.4.KV HN4</v>
      </c>
      <c r="L57"/>
    </row>
    <row r="58" spans="1:12" x14ac:dyDescent="0.3">
      <c r="A58" s="76">
        <v>21</v>
      </c>
      <c r="B58" s="77" t="s">
        <v>75</v>
      </c>
      <c r="C58" s="78">
        <v>45804</v>
      </c>
      <c r="D58" s="96">
        <f>DAY(Table3[[#This Row],[Ngày KĐ]])</f>
        <v>27</v>
      </c>
      <c r="E58" s="96" t="str">
        <f>CHOOSE(WEEKDAY(Table3[[#This Row],[Ngày KĐ]]),"CNhat","Thứ 2","Thứ 3","Thứ 4","Thứ 5","Thứ 6","Thứ 7")</f>
        <v>Thứ 3</v>
      </c>
      <c r="F58" s="95">
        <f>INT((DAY(Table3[[#This Row],[Ngày KĐ]]))/7)+1</f>
        <v>4</v>
      </c>
      <c r="G58" s="96">
        <f>MONTH(Table3[[#This Row],[Ngày KĐ]])</f>
        <v>5</v>
      </c>
      <c r="H58" s="97">
        <f>YEAR(Table3[[#This Row],[Ngày KĐ]])</f>
        <v>2025</v>
      </c>
      <c r="I58" s="106" t="str">
        <f>IFERROR(VLOOKUP(Table3[[#This Row],[TÊN TÒA NHÀ]],'03. Chia KV'!$C$2:$K$92,9,0),0)</f>
        <v>09.4.KV HN4</v>
      </c>
      <c r="L58"/>
    </row>
    <row r="59" spans="1:12" x14ac:dyDescent="0.3">
      <c r="A59" s="76">
        <v>22</v>
      </c>
      <c r="B59" s="77" t="s">
        <v>147</v>
      </c>
      <c r="C59" s="78">
        <v>45804</v>
      </c>
      <c r="D59" s="96">
        <f>DAY(Table3[[#This Row],[Ngày KĐ]])</f>
        <v>27</v>
      </c>
      <c r="E59" s="96" t="str">
        <f>CHOOSE(WEEKDAY(Table3[[#This Row],[Ngày KĐ]]),"CNhat","Thứ 2","Thứ 3","Thứ 4","Thứ 5","Thứ 6","Thứ 7")</f>
        <v>Thứ 3</v>
      </c>
      <c r="F59" s="95">
        <f>INT((DAY(Table3[[#This Row],[Ngày KĐ]]))/7)+1</f>
        <v>4</v>
      </c>
      <c r="G59" s="96">
        <f>MONTH(Table3[[#This Row],[Ngày KĐ]])</f>
        <v>5</v>
      </c>
      <c r="H59" s="97">
        <f>YEAR(Table3[[#This Row],[Ngày KĐ]])</f>
        <v>2025</v>
      </c>
      <c r="I59" s="106" t="str">
        <f>IFERROR(VLOOKUP(Table3[[#This Row],[TÊN TÒA NHÀ]],'03. Chia KV'!$C$2:$K$92,9,0),0)</f>
        <v>09.1.KV HN1</v>
      </c>
      <c r="L59"/>
    </row>
    <row r="60" spans="1:12" x14ac:dyDescent="0.3">
      <c r="A60" s="76">
        <v>23</v>
      </c>
      <c r="B60" s="77" t="s">
        <v>154</v>
      </c>
      <c r="C60" s="78">
        <v>45883</v>
      </c>
      <c r="D60" s="96">
        <f>DAY(Table3[[#This Row],[Ngày KĐ]])</f>
        <v>14</v>
      </c>
      <c r="E60" s="96" t="str">
        <f>CHOOSE(WEEKDAY(Table3[[#This Row],[Ngày KĐ]]),"CNhat","Thứ 2","Thứ 3","Thứ 4","Thứ 5","Thứ 6","Thứ 7")</f>
        <v>Thứ 5</v>
      </c>
      <c r="F60" s="95">
        <f>INT((DAY(Table3[[#This Row],[Ngày KĐ]]))/7)+1</f>
        <v>3</v>
      </c>
      <c r="G60" s="96">
        <f>MONTH(Table3[[#This Row],[Ngày KĐ]])</f>
        <v>8</v>
      </c>
      <c r="H60" s="97">
        <f>YEAR(Table3[[#This Row],[Ngày KĐ]])</f>
        <v>2025</v>
      </c>
      <c r="I60" s="106" t="str">
        <f>IFERROR(VLOOKUP(Table3[[#This Row],[TÊN TÒA NHÀ]],'03. Chia KV'!$C$2:$K$92,9,0),0)</f>
        <v>09.1.KV HN1</v>
      </c>
      <c r="L60"/>
    </row>
    <row r="61" spans="1:12" x14ac:dyDescent="0.3">
      <c r="A61" s="76">
        <v>24</v>
      </c>
      <c r="B61" s="77" t="s">
        <v>128</v>
      </c>
      <c r="C61" s="78">
        <v>45883</v>
      </c>
      <c r="D61" s="96">
        <f>DAY(Table3[[#This Row],[Ngày KĐ]])</f>
        <v>14</v>
      </c>
      <c r="E61" s="96" t="str">
        <f>CHOOSE(WEEKDAY(Table3[[#This Row],[Ngày KĐ]]),"CNhat","Thứ 2","Thứ 3","Thứ 4","Thứ 5","Thứ 6","Thứ 7")</f>
        <v>Thứ 5</v>
      </c>
      <c r="F61" s="95">
        <f>INT((DAY(Table3[[#This Row],[Ngày KĐ]]))/7)+1</f>
        <v>3</v>
      </c>
      <c r="G61" s="96">
        <f>MONTH(Table3[[#This Row],[Ngày KĐ]])</f>
        <v>8</v>
      </c>
      <c r="H61" s="97">
        <f>YEAR(Table3[[#This Row],[Ngày KĐ]])</f>
        <v>2025</v>
      </c>
      <c r="I61" s="106" t="str">
        <f>IFERROR(VLOOKUP(Table3[[#This Row],[TÊN TÒA NHÀ]],'03. Chia KV'!$C$2:$K$92,9,0),0)</f>
        <v>09.3.KV HN3</v>
      </c>
      <c r="L61"/>
    </row>
    <row r="62" spans="1:12" x14ac:dyDescent="0.3">
      <c r="A62" s="76">
        <v>25</v>
      </c>
      <c r="B62" s="77" t="s">
        <v>133</v>
      </c>
      <c r="C62" s="78">
        <v>45805</v>
      </c>
      <c r="D62" s="96">
        <f>DAY(Table3[[#This Row],[Ngày KĐ]])</f>
        <v>28</v>
      </c>
      <c r="E62" s="96" t="str">
        <f>CHOOSE(WEEKDAY(Table3[[#This Row],[Ngày KĐ]]),"CNhat","Thứ 2","Thứ 3","Thứ 4","Thứ 5","Thứ 6","Thứ 7")</f>
        <v>Thứ 4</v>
      </c>
      <c r="F62" s="95">
        <f>INT((DAY(Table3[[#This Row],[Ngày KĐ]]))/7)+1</f>
        <v>5</v>
      </c>
      <c r="G62" s="96">
        <f>MONTH(Table3[[#This Row],[Ngày KĐ]])</f>
        <v>5</v>
      </c>
      <c r="H62" s="97">
        <f>YEAR(Table3[[#This Row],[Ngày KĐ]])</f>
        <v>2025</v>
      </c>
      <c r="I62" s="106" t="str">
        <f>IFERROR(VLOOKUP(Table3[[#This Row],[TÊN TÒA NHÀ]],'03. Chia KV'!$C$2:$K$92,9,0),0)</f>
        <v>09.3.KV HN3</v>
      </c>
      <c r="L62"/>
    </row>
    <row r="63" spans="1:12" x14ac:dyDescent="0.3">
      <c r="A63" s="98">
        <v>26</v>
      </c>
      <c r="B63" s="88" t="s">
        <v>62</v>
      </c>
      <c r="C63" s="89">
        <v>45805</v>
      </c>
      <c r="D63" s="101">
        <f>DAY(Table3[[#This Row],[Ngày KĐ]])</f>
        <v>28</v>
      </c>
      <c r="E63" s="101" t="str">
        <f>CHOOSE(WEEKDAY(Table3[[#This Row],[Ngày KĐ]]),"CNhat","Thứ 2","Thứ 3","Thứ 4","Thứ 5","Thứ 6","Thứ 7")</f>
        <v>Thứ 4</v>
      </c>
      <c r="F63" s="100">
        <f>INT((DAY(Table3[[#This Row],[Ngày KĐ]]))/7)+1</f>
        <v>5</v>
      </c>
      <c r="G63" s="101">
        <f>MONTH(Table3[[#This Row],[Ngày KĐ]])</f>
        <v>5</v>
      </c>
      <c r="H63" s="102">
        <f>YEAR(Table3[[#This Row],[Ngày KĐ]])</f>
        <v>2025</v>
      </c>
      <c r="I63" s="106" t="str">
        <f>IFERROR(VLOOKUP(Table3[[#This Row],[TÊN TÒA NHÀ]],'03. Chia KV'!$C$2:$K$92,9,0),0)</f>
        <v>09.3.KV HN3</v>
      </c>
    </row>
  </sheetData>
  <mergeCells count="1">
    <mergeCell ref="A1:T1"/>
  </mergeCells>
  <conditionalFormatting sqref="C1">
    <cfRule type="duplicateValues" dxfId="2" priority="28252"/>
  </conditionalFormatting>
  <conditionalFormatting sqref="E1">
    <cfRule type="duplicateValues" dxfId="1" priority="28253"/>
  </conditionalFormatting>
  <conditionalFormatting sqref="H1">
    <cfRule type="duplicateValues" dxfId="0" priority="28254"/>
  </conditionalFormatting>
  <pageMargins left="1.5" right="1.5"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I I x W 2 y b U y e l A A A A 9 g A A A B I A H A B D b 2 5 m a W c v U G F j a 2 F n Z S 5 4 b W w g o h g A K K A U A A A A A A A A A A A A A A A A A A A A A A A A A A A A h Y + x D o I w G I R f h X S n L W i U k J 8 y u I o x M S G u T a n Q C M X Q Q n k 3 B x / J V x C j q J v j 3 X 2 X 3 N 2 v N 0 j H p v Y G 2 R n V 6 g Q F m C J P a t E W S p c J 6 u 3 J j 1 D K Y M / F m Z f S m 2 B t 4 t G o B F X W X m J C n H P Y L X D b l S S k N C D H b H s Q l W y 4 r 7 S x X A u J P q 3 i f w s x y F 9 j W I i D 5 Q o H 6 w h T I L M J m d J f I J z 2 P t M f E z Z 9 b f t O s k H 5 + Q 7 I L I G 8 P 7 A H U E s D B B Q A A g A I A J S C M 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g j F b K I p H u A 4 A A A A R A A A A E w A c A E Z v c m 1 1 b G F z L 1 N l Y 3 R p b 2 4 x L m 0 g o h g A K K A U A A A A A A A A A A A A A A A A A A A A A A A A A A A A K 0 5 N L s n M z 1 M I h t C G 1 g B Q S w E C L Q A U A A I A C A C U g j F b b J t T J 6 U A A A D 2 A A A A E g A A A A A A A A A A A A A A A A A A A A A A Q 2 9 u Z m l n L 1 B h Y 2 t h Z 2 U u e G 1 s U E s B A i 0 A F A A C A A g A l I I x W w / K 6 a u k A A A A 6 Q A A A B M A A A A A A A A A A A A A A A A A 8 Q A A A F t D b 2 5 0 Z W 5 0 X 1 R 5 c G V z X S 5 4 b W x Q S w E C L Q A U A A I A C A C U g j F b 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T A u 9 l e W 1 p F u U d d e X 9 1 D R U A A A A A A g A A A A A A E G Y A A A A B A A A g A A A A L 0 L R 0 o y e Q 3 1 7 O r p h 0 w / q W J U e 8 y h 5 L q + F n y 4 d 2 l E l D 1 s A A A A A D o A A A A A C A A A g A A A A z j 5 Y l E o U 0 2 l e 9 u f F / R P / F B L o J M d a 5 u c A f L z k N G A w u v J Q A A A A p u / s Q L 5 p 7 D 5 5 1 y T M P 8 + L a Y E n J U G h F l O 6 u K r R / C r 7 o u W V i R H 2 g w Y z K l o d 7 / w k M u P q m g s u p U z F E G o b X q 3 1 h b 2 l s j 3 D r 0 W e e I W R M U F u D o b x v N 5 A A A A A 6 4 6 A u 6 7 E 9 p e i + n O 9 N i 4 0 j l W N 3 G 2 s q / / i S 7 7 Y I i K 0 c K n j O L / z l M z E h 7 q y F 0 D W K c W O q e x C Q q r 3 T G A h + N s P m g B v T w = = < / D a t a M a s h u p > 
</file>

<file path=customXml/itemProps1.xml><?xml version="1.0" encoding="utf-8"?>
<ds:datastoreItem xmlns:ds="http://schemas.openxmlformats.org/officeDocument/2006/customXml" ds:itemID="{201F0892-BFB5-43E4-AEA6-9F4DAAAE9B4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10. BCBTmaygiatsay</vt:lpstr>
      <vt:lpstr>01.Data CV</vt:lpstr>
      <vt:lpstr>02. DSNV</vt:lpstr>
      <vt:lpstr>03. Chia KV</vt:lpstr>
      <vt:lpstr>04. DATA BAOTRI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Thanh Vân</cp:lastModifiedBy>
  <dcterms:created xsi:type="dcterms:W3CDTF">2025-06-20T14:17:43Z</dcterms:created>
  <dcterms:modified xsi:type="dcterms:W3CDTF">2025-09-17T09:30:33Z</dcterms:modified>
</cp:coreProperties>
</file>